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72" firstSheet="1" activeTab="2"/>
  </bookViews>
  <sheets>
    <sheet name="抽選結果" sheetId="34" r:id="rId1"/>
    <sheet name="組み合わせ" sheetId="1" r:id="rId2"/>
    <sheet name="ＡＢ " sheetId="26" r:id="rId3"/>
    <sheet name="ＣＤ" sheetId="27" r:id="rId4"/>
    <sheet name="ＥＦ" sheetId="28" r:id="rId5"/>
    <sheet name="ＧＨ" sheetId="29" r:id="rId6"/>
    <sheet name="ＩＪ" sheetId="30" r:id="rId7"/>
    <sheet name="ＫＬ" sheetId="31" r:id="rId8"/>
    <sheet name="２日目abcd" sheetId="32" r:id="rId9"/>
    <sheet name="２日目efgh" sheetId="33" r:id="rId10"/>
    <sheet name="準々決勝・準決勝・決勝" sheetId="16" r:id="rId11"/>
  </sheets>
  <definedNames>
    <definedName name="_xlnm.Print_Area" localSheetId="8">'２日目abcd'!$A$1:$AG$85</definedName>
    <definedName name="_xlnm.Print_Area" localSheetId="9">'２日目efgh'!$A$1:$AG$85</definedName>
    <definedName name="_xlnm.Print_Area" localSheetId="2">'ＡＢ '!$A$1:$AA$70</definedName>
    <definedName name="_xlnm.Print_Area" localSheetId="3">ＣＤ!$A$1:$AA$70</definedName>
    <definedName name="_xlnm.Print_Area" localSheetId="4">ＥＦ!$A$1:$AA$70</definedName>
    <definedName name="_xlnm.Print_Area" localSheetId="5">ＧＨ!$A$1:$AA$70</definedName>
    <definedName name="_xlnm.Print_Area" localSheetId="6">ＩＪ!$A$1:$AA$70</definedName>
    <definedName name="_xlnm.Print_Area" localSheetId="7">ＫＬ!$A$1:$AA$70</definedName>
    <definedName name="_xlnm.Print_Area" localSheetId="10">準々決勝・準決勝・決勝!$A$1:$Y$76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AB11" i="1"/>
  <c r="J55" i="1"/>
  <c r="J59" i="1"/>
  <c r="AB7" i="1"/>
  <c r="AB21" i="1"/>
  <c r="J15" i="1"/>
  <c r="AB25" i="1"/>
  <c r="J29" i="1"/>
  <c r="AB37" i="1"/>
  <c r="J45" i="1"/>
  <c r="J25" i="1"/>
  <c r="AB15" i="1"/>
  <c r="AB29" i="1"/>
  <c r="J37" i="1"/>
  <c r="AB59" i="1"/>
  <c r="J7" i="1"/>
  <c r="J21" i="1"/>
  <c r="AB45" i="1"/>
  <c r="AB41" i="1"/>
  <c r="AB51" i="1"/>
  <c r="AB55" i="1"/>
  <c r="J51" i="1"/>
  <c r="J41" i="1"/>
  <c r="U25" i="33"/>
  <c r="F50" i="33"/>
  <c r="F7" i="33"/>
  <c r="F50" i="32"/>
  <c r="F7" i="32"/>
  <c r="AA50" i="33" l="1"/>
  <c r="W50" i="33"/>
  <c r="S50" i="33"/>
  <c r="N50" i="33"/>
  <c r="J50" i="33"/>
  <c r="AA7" i="33"/>
  <c r="W7" i="33"/>
  <c r="S7" i="33"/>
  <c r="N7" i="33"/>
  <c r="J7" i="33"/>
  <c r="AA50" i="32"/>
  <c r="W50" i="32"/>
  <c r="N50" i="32"/>
  <c r="J50" i="32"/>
  <c r="S50" i="32"/>
  <c r="AA7" i="32"/>
  <c r="W7" i="32"/>
  <c r="N7" i="32"/>
  <c r="J7" i="32"/>
  <c r="S7" i="32"/>
  <c r="C40" i="1" l="1"/>
  <c r="AH10" i="1" l="1"/>
  <c r="AH8" i="1"/>
  <c r="AH6" i="1"/>
  <c r="AH12" i="1"/>
  <c r="AH20" i="1"/>
  <c r="AH18" i="1"/>
  <c r="AH16" i="1"/>
  <c r="AH22" i="1"/>
  <c r="AH30" i="1"/>
  <c r="AH28" i="1"/>
  <c r="AH26" i="1"/>
  <c r="AH32" i="1"/>
  <c r="AH40" i="1"/>
  <c r="AH38" i="1"/>
  <c r="AH36" i="1"/>
  <c r="AH42" i="1"/>
  <c r="AH50" i="1"/>
  <c r="AH48" i="1"/>
  <c r="AH46" i="1"/>
  <c r="AH52" i="1"/>
  <c r="AH60" i="1"/>
  <c r="AH58" i="1"/>
  <c r="AH56" i="1"/>
  <c r="AH62" i="1"/>
  <c r="C62" i="1"/>
  <c r="C60" i="1"/>
  <c r="C58" i="1"/>
  <c r="C56" i="1"/>
  <c r="C52" i="1"/>
  <c r="C50" i="1"/>
  <c r="C48" i="1"/>
  <c r="C46" i="1"/>
  <c r="C42" i="1"/>
  <c r="C38" i="1"/>
  <c r="C36" i="1"/>
  <c r="C32" i="1"/>
  <c r="C30" i="1"/>
  <c r="C28" i="1"/>
  <c r="C26" i="1"/>
  <c r="C22" i="1"/>
  <c r="C20" i="1"/>
  <c r="C18" i="1"/>
  <c r="C16" i="1"/>
  <c r="C12" i="1"/>
  <c r="C10" i="1"/>
  <c r="C8" i="1"/>
  <c r="C6" i="1"/>
  <c r="AL6" i="1"/>
  <c r="S1" i="31"/>
  <c r="AL26" i="1"/>
  <c r="S1" i="30"/>
  <c r="AL46" i="1"/>
  <c r="S1" i="29"/>
  <c r="A46" i="1"/>
  <c r="S1" i="28"/>
  <c r="A26" i="1"/>
  <c r="S1" i="27"/>
  <c r="A6" i="1"/>
  <c r="S1" i="26"/>
  <c r="E9" i="26"/>
  <c r="A65" i="26"/>
  <c r="E61" i="26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3" i="34"/>
  <c r="V9" i="31"/>
  <c r="G30" i="31"/>
  <c r="S9" i="31"/>
  <c r="P9" i="31"/>
  <c r="K9" i="31"/>
  <c r="R48" i="31"/>
  <c r="H9" i="31"/>
  <c r="A67" i="31"/>
  <c r="G61" i="31"/>
  <c r="B9" i="31"/>
  <c r="A63" i="31"/>
  <c r="C61" i="31"/>
  <c r="V9" i="30"/>
  <c r="R41" i="30"/>
  <c r="P9" i="30"/>
  <c r="K9" i="30"/>
  <c r="R23" i="30"/>
  <c r="H9" i="30"/>
  <c r="E9" i="30"/>
  <c r="B9" i="30"/>
  <c r="Y9" i="29"/>
  <c r="V9" i="29"/>
  <c r="R41" i="29"/>
  <c r="P9" i="29"/>
  <c r="K9" i="29"/>
  <c r="H9" i="29"/>
  <c r="E9" i="29"/>
  <c r="B9" i="29"/>
  <c r="S9" i="28"/>
  <c r="V9" i="28"/>
  <c r="R41" i="28"/>
  <c r="Y9" i="28"/>
  <c r="W61" i="28"/>
  <c r="P9" i="28"/>
  <c r="E9" i="28"/>
  <c r="A65" i="28"/>
  <c r="E61" i="28"/>
  <c r="H9" i="28"/>
  <c r="K9" i="28"/>
  <c r="B9" i="28"/>
  <c r="G20" i="28"/>
  <c r="S9" i="27"/>
  <c r="V9" i="27"/>
  <c r="U61" i="27" s="1"/>
  <c r="Y9" i="27"/>
  <c r="W61" i="27"/>
  <c r="P9" i="27"/>
  <c r="E9" i="27"/>
  <c r="A65" i="27"/>
  <c r="E61" i="27"/>
  <c r="H9" i="27"/>
  <c r="R51" i="27"/>
  <c r="K9" i="27"/>
  <c r="B9" i="27"/>
  <c r="S9" i="26"/>
  <c r="R27" i="26"/>
  <c r="V9" i="26"/>
  <c r="Y9" i="26"/>
  <c r="P9" i="26"/>
  <c r="H9" i="26"/>
  <c r="R34" i="26"/>
  <c r="K9" i="26"/>
  <c r="R48" i="26"/>
  <c r="B9" i="26"/>
  <c r="A63" i="26"/>
  <c r="C61" i="26"/>
  <c r="U74" i="33"/>
  <c r="U68" i="33"/>
  <c r="R79" i="33"/>
  <c r="V77" i="33" s="1"/>
  <c r="U65" i="33"/>
  <c r="U59" i="33"/>
  <c r="G59" i="33"/>
  <c r="G31" i="33"/>
  <c r="G25" i="33"/>
  <c r="U19" i="33"/>
  <c r="G22" i="33"/>
  <c r="G16" i="33"/>
  <c r="X44" i="33"/>
  <c r="X1" i="33"/>
  <c r="R77" i="33"/>
  <c r="C77" i="33"/>
  <c r="T74" i="33"/>
  <c r="AA81" i="33" s="1"/>
  <c r="X83" i="33" s="1"/>
  <c r="N74" i="33"/>
  <c r="Z81" i="33"/>
  <c r="T71" i="33"/>
  <c r="AA79" i="33" s="1"/>
  <c r="V83" i="33" s="1"/>
  <c r="N71" i="33"/>
  <c r="Z79" i="33"/>
  <c r="T68" i="33"/>
  <c r="Y79" i="33"/>
  <c r="V81" i="33"/>
  <c r="N68" i="33"/>
  <c r="X79" i="33"/>
  <c r="T65" i="33"/>
  <c r="L81" i="33" s="1"/>
  <c r="I83" i="33" s="1"/>
  <c r="N65" i="33"/>
  <c r="K81" i="33"/>
  <c r="T62" i="33"/>
  <c r="L79" i="33" s="1"/>
  <c r="G83" i="33" s="1"/>
  <c r="N62" i="33"/>
  <c r="K79" i="33"/>
  <c r="T59" i="33"/>
  <c r="J79" i="33"/>
  <c r="G81" i="33"/>
  <c r="N59" i="33"/>
  <c r="I79" i="33"/>
  <c r="R36" i="33"/>
  <c r="V34" i="33"/>
  <c r="C36" i="33"/>
  <c r="G34" i="33" s="1"/>
  <c r="R34" i="33"/>
  <c r="C34" i="33"/>
  <c r="T31" i="33"/>
  <c r="AA38" i="33" s="1"/>
  <c r="X40" i="33" s="1"/>
  <c r="N31" i="33"/>
  <c r="Z38" i="33" s="1"/>
  <c r="T28" i="33"/>
  <c r="AA36" i="33" s="1"/>
  <c r="V40" i="33" s="1"/>
  <c r="N28" i="33"/>
  <c r="Z36" i="33" s="1"/>
  <c r="W40" i="33" s="1"/>
  <c r="T25" i="33"/>
  <c r="Y36" i="33"/>
  <c r="V38" i="33"/>
  <c r="N25" i="33"/>
  <c r="X36" i="33"/>
  <c r="T22" i="33"/>
  <c r="L38" i="33" s="1"/>
  <c r="I40" i="33" s="1"/>
  <c r="N22" i="33"/>
  <c r="K38" i="33" s="1"/>
  <c r="J40" i="33" s="1"/>
  <c r="T19" i="33"/>
  <c r="L36" i="33" s="1"/>
  <c r="G40" i="33" s="1"/>
  <c r="N19" i="33"/>
  <c r="K36" i="33" s="1"/>
  <c r="H40" i="33" s="1"/>
  <c r="T16" i="33"/>
  <c r="J36" i="33"/>
  <c r="G38" i="33"/>
  <c r="N16" i="33"/>
  <c r="I36" i="33"/>
  <c r="U31" i="33"/>
  <c r="D1" i="33"/>
  <c r="R77" i="32"/>
  <c r="C77" i="32"/>
  <c r="U74" i="32"/>
  <c r="R79" i="32"/>
  <c r="V77" i="32" s="1"/>
  <c r="U62" i="32"/>
  <c r="C81" i="32"/>
  <c r="I77" i="32" s="1"/>
  <c r="X44" i="32"/>
  <c r="R40" i="32"/>
  <c r="Z34" i="32"/>
  <c r="U25" i="32"/>
  <c r="R36" i="32"/>
  <c r="V34" i="32" s="1"/>
  <c r="C40" i="32"/>
  <c r="K34" i="32" s="1"/>
  <c r="C38" i="32"/>
  <c r="I34" i="32" s="1"/>
  <c r="C36" i="32"/>
  <c r="G34" i="32"/>
  <c r="R34" i="32"/>
  <c r="C34" i="32"/>
  <c r="X1" i="32"/>
  <c r="D1" i="32"/>
  <c r="T74" i="32"/>
  <c r="AA81" i="32"/>
  <c r="X83" i="32"/>
  <c r="N74" i="32"/>
  <c r="Z81" i="32"/>
  <c r="T71" i="32"/>
  <c r="AA79" i="32"/>
  <c r="V83" i="32"/>
  <c r="N71" i="32"/>
  <c r="Z79" i="32"/>
  <c r="T68" i="32"/>
  <c r="Y79" i="32"/>
  <c r="V81" i="32"/>
  <c r="N68" i="32"/>
  <c r="X79" i="32" s="1"/>
  <c r="T65" i="32"/>
  <c r="L81" i="32"/>
  <c r="I83" i="32"/>
  <c r="N65" i="32"/>
  <c r="K81" i="32"/>
  <c r="T62" i="32"/>
  <c r="L79" i="32"/>
  <c r="G83" i="32"/>
  <c r="N62" i="32"/>
  <c r="K79" i="32"/>
  <c r="T59" i="32"/>
  <c r="J79" i="32"/>
  <c r="N59" i="32"/>
  <c r="I79" i="32" s="1"/>
  <c r="T31" i="32"/>
  <c r="AA38" i="32"/>
  <c r="X40" i="32"/>
  <c r="N31" i="32"/>
  <c r="Z38" i="32"/>
  <c r="T28" i="32"/>
  <c r="AA36" i="32"/>
  <c r="V40" i="32"/>
  <c r="AD40" i="32"/>
  <c r="N28" i="32"/>
  <c r="Z36" i="32"/>
  <c r="W40" i="32" s="1"/>
  <c r="T25" i="32"/>
  <c r="Y36" i="32" s="1"/>
  <c r="V38" i="32" s="1"/>
  <c r="AD38" i="32" s="1"/>
  <c r="N25" i="32"/>
  <c r="X36" i="32" s="1"/>
  <c r="T22" i="32"/>
  <c r="L38" i="32"/>
  <c r="I40" i="32"/>
  <c r="N22" i="32"/>
  <c r="K38" i="32"/>
  <c r="T19" i="32"/>
  <c r="L36" i="32"/>
  <c r="G40" i="32"/>
  <c r="N19" i="32"/>
  <c r="K36" i="32"/>
  <c r="H40" i="32" s="1"/>
  <c r="T16" i="32"/>
  <c r="J36" i="32" s="1"/>
  <c r="G38" i="32" s="1"/>
  <c r="N16" i="32"/>
  <c r="I36" i="32" s="1"/>
  <c r="R83" i="33"/>
  <c r="Z77" i="33" s="1"/>
  <c r="G74" i="33"/>
  <c r="R81" i="33"/>
  <c r="X77" i="33" s="1"/>
  <c r="G68" i="33"/>
  <c r="G71" i="33"/>
  <c r="G65" i="33"/>
  <c r="C81" i="33"/>
  <c r="I77" i="33"/>
  <c r="G62" i="33"/>
  <c r="C79" i="33"/>
  <c r="G77" i="33" s="1"/>
  <c r="R38" i="33"/>
  <c r="X34" i="33" s="1"/>
  <c r="G28" i="33"/>
  <c r="U22" i="33"/>
  <c r="C40" i="33"/>
  <c r="K34" i="33" s="1"/>
  <c r="G19" i="33"/>
  <c r="H38" i="33"/>
  <c r="I37" i="33"/>
  <c r="O36" i="33"/>
  <c r="N36" i="33"/>
  <c r="O81" i="33"/>
  <c r="Z80" i="33"/>
  <c r="W83" i="33"/>
  <c r="J83" i="33"/>
  <c r="K82" i="33"/>
  <c r="AD79" i="33"/>
  <c r="AC79" i="33"/>
  <c r="W81" i="33"/>
  <c r="V82" i="33"/>
  <c r="X80" i="33"/>
  <c r="O83" i="33"/>
  <c r="G39" i="33"/>
  <c r="O38" i="33"/>
  <c r="N38" i="33"/>
  <c r="W38" i="33"/>
  <c r="X37" i="33"/>
  <c r="AD36" i="33"/>
  <c r="AC36" i="33"/>
  <c r="V41" i="33"/>
  <c r="AD40" i="33"/>
  <c r="H83" i="33"/>
  <c r="G84" i="33"/>
  <c r="K80" i="33"/>
  <c r="V84" i="33"/>
  <c r="AD83" i="33"/>
  <c r="I84" i="33"/>
  <c r="M83" i="33" s="1"/>
  <c r="V39" i="33"/>
  <c r="AD38" i="33"/>
  <c r="G41" i="33"/>
  <c r="O40" i="33"/>
  <c r="N40" i="33"/>
  <c r="O79" i="33"/>
  <c r="N79" i="33"/>
  <c r="H81" i="33"/>
  <c r="N81" i="33" s="1"/>
  <c r="G82" i="33"/>
  <c r="M81" i="33"/>
  <c r="I80" i="33"/>
  <c r="M79" i="33"/>
  <c r="Z82" i="33"/>
  <c r="AB81" i="33" s="1"/>
  <c r="AD81" i="33"/>
  <c r="AC81" i="33"/>
  <c r="Y83" i="33"/>
  <c r="AC83" i="33" s="1"/>
  <c r="X84" i="33"/>
  <c r="U28" i="33"/>
  <c r="C38" i="33"/>
  <c r="I34" i="33" s="1"/>
  <c r="C83" i="33"/>
  <c r="K77" i="33"/>
  <c r="R40" i="33"/>
  <c r="Z34" i="33" s="1"/>
  <c r="K37" i="33"/>
  <c r="K39" i="33"/>
  <c r="U16" i="33"/>
  <c r="Z37" i="33"/>
  <c r="U62" i="33"/>
  <c r="U71" i="33"/>
  <c r="R83" i="32"/>
  <c r="Z77" i="32"/>
  <c r="G71" i="32"/>
  <c r="C83" i="32"/>
  <c r="K77" i="32"/>
  <c r="U65" i="32"/>
  <c r="G65" i="32"/>
  <c r="R38" i="32"/>
  <c r="X34" i="32" s="1"/>
  <c r="G31" i="32"/>
  <c r="G25" i="32"/>
  <c r="G28" i="32"/>
  <c r="U19" i="32"/>
  <c r="U22" i="32"/>
  <c r="G19" i="32"/>
  <c r="G16" i="32"/>
  <c r="G41" i="32"/>
  <c r="O40" i="32"/>
  <c r="G62" i="32"/>
  <c r="G59" i="32"/>
  <c r="G74" i="32"/>
  <c r="U68" i="32"/>
  <c r="R81" i="32"/>
  <c r="X77" i="32" s="1"/>
  <c r="H83" i="32"/>
  <c r="G84" i="32"/>
  <c r="K80" i="32"/>
  <c r="Z80" i="32"/>
  <c r="W83" i="32"/>
  <c r="V84" i="32"/>
  <c r="AD79" i="32"/>
  <c r="AC79" i="32"/>
  <c r="U16" i="32"/>
  <c r="U28" i="32"/>
  <c r="U31" i="32"/>
  <c r="I37" i="32"/>
  <c r="O36" i="32"/>
  <c r="N36" i="32"/>
  <c r="H38" i="32"/>
  <c r="G39" i="32"/>
  <c r="O83" i="32"/>
  <c r="C79" i="32"/>
  <c r="G77" i="32" s="1"/>
  <c r="G22" i="32"/>
  <c r="O38" i="32"/>
  <c r="V41" i="32"/>
  <c r="Z82" i="32"/>
  <c r="AD81" i="32"/>
  <c r="Y83" i="32"/>
  <c r="O79" i="32"/>
  <c r="N79" i="32"/>
  <c r="K37" i="32"/>
  <c r="K39" i="32"/>
  <c r="M38" i="32" s="1"/>
  <c r="J40" i="32"/>
  <c r="Z37" i="32"/>
  <c r="Y40" i="32"/>
  <c r="AC40" i="32"/>
  <c r="Z39" i="32"/>
  <c r="W38" i="32"/>
  <c r="G81" i="32"/>
  <c r="I80" i="32"/>
  <c r="M79" i="32"/>
  <c r="K82" i="32"/>
  <c r="J83" i="32"/>
  <c r="N83" i="32" s="1"/>
  <c r="I84" i="32"/>
  <c r="X84" i="32"/>
  <c r="AB83" i="32" s="1"/>
  <c r="AD83" i="32"/>
  <c r="U59" i="32"/>
  <c r="U71" i="32"/>
  <c r="G68" i="32"/>
  <c r="X80" i="32"/>
  <c r="H81" i="32"/>
  <c r="W81" i="32"/>
  <c r="V82" i="32"/>
  <c r="AB81" i="32"/>
  <c r="M38" i="33"/>
  <c r="AC38" i="33"/>
  <c r="AB36" i="33"/>
  <c r="AB83" i="33"/>
  <c r="N83" i="33"/>
  <c r="M36" i="33"/>
  <c r="AB79" i="33"/>
  <c r="M83" i="32"/>
  <c r="V39" i="32"/>
  <c r="AB38" i="32"/>
  <c r="AC38" i="32"/>
  <c r="N38" i="32"/>
  <c r="O81" i="32"/>
  <c r="N81" i="32"/>
  <c r="G82" i="32"/>
  <c r="M81" i="32"/>
  <c r="AB79" i="32"/>
  <c r="AC83" i="32"/>
  <c r="AC81" i="32"/>
  <c r="M36" i="32"/>
  <c r="X41" i="32"/>
  <c r="AB40" i="32"/>
  <c r="Y9" i="31"/>
  <c r="W61" i="31"/>
  <c r="E9" i="31"/>
  <c r="G37" i="31"/>
  <c r="Y9" i="30"/>
  <c r="W61" i="30"/>
  <c r="S9" i="30"/>
  <c r="G44" i="30"/>
  <c r="S9" i="29"/>
  <c r="R27" i="29"/>
  <c r="O61" i="31"/>
  <c r="A61" i="31"/>
  <c r="O61" i="30"/>
  <c r="A61" i="30"/>
  <c r="O61" i="29"/>
  <c r="A61" i="29"/>
  <c r="O61" i="27"/>
  <c r="A61" i="27"/>
  <c r="O61" i="26"/>
  <c r="A61" i="26"/>
  <c r="O61" i="28"/>
  <c r="A61" i="28"/>
  <c r="Q58" i="31"/>
  <c r="V65" i="31" s="1"/>
  <c r="S67" i="31" s="1"/>
  <c r="K58" i="31"/>
  <c r="U65" i="31" s="1"/>
  <c r="Q55" i="31"/>
  <c r="X63" i="31" s="1"/>
  <c r="Q69" i="31" s="1"/>
  <c r="K55" i="31"/>
  <c r="W63" i="31"/>
  <c r="R69" i="31" s="1"/>
  <c r="Q70" i="31" s="1"/>
  <c r="Q51" i="31"/>
  <c r="H65" i="31" s="1"/>
  <c r="E67" i="31" s="1"/>
  <c r="K51" i="31"/>
  <c r="G65" i="31" s="1"/>
  <c r="Q48" i="31"/>
  <c r="J63" i="31" s="1"/>
  <c r="C69" i="31" s="1"/>
  <c r="K48" i="31"/>
  <c r="I63" i="31" s="1"/>
  <c r="D69" i="31" s="1"/>
  <c r="Q44" i="31"/>
  <c r="X65" i="31" s="1"/>
  <c r="S69" i="31" s="1"/>
  <c r="K44" i="31"/>
  <c r="W65" i="31" s="1"/>
  <c r="Q41" i="31"/>
  <c r="V63" i="31" s="1"/>
  <c r="Q67" i="31" s="1"/>
  <c r="K41" i="31"/>
  <c r="U63" i="31" s="1"/>
  <c r="R67" i="31" s="1"/>
  <c r="Q68" i="31" s="1"/>
  <c r="Q37" i="31"/>
  <c r="J65" i="31" s="1"/>
  <c r="E69" i="31" s="1"/>
  <c r="K37" i="31"/>
  <c r="I65" i="31"/>
  <c r="Q34" i="31"/>
  <c r="H63" i="31" s="1"/>
  <c r="C67" i="31" s="1"/>
  <c r="C68" i="31" s="1"/>
  <c r="K34" i="31"/>
  <c r="G63" i="31" s="1"/>
  <c r="Q30" i="31"/>
  <c r="X67" i="31" s="1"/>
  <c r="U69" i="31" s="1"/>
  <c r="K30" i="31"/>
  <c r="W67" i="31" s="1"/>
  <c r="Q27" i="31"/>
  <c r="T63" i="31" s="1"/>
  <c r="Q65" i="31" s="1"/>
  <c r="K27" i="31"/>
  <c r="S63" i="31" s="1"/>
  <c r="R65" i="31" s="1"/>
  <c r="Q23" i="31"/>
  <c r="J67" i="31" s="1"/>
  <c r="G69" i="31" s="1"/>
  <c r="K23" i="31"/>
  <c r="I67" i="31" s="1"/>
  <c r="Q20" i="31"/>
  <c r="F63" i="31" s="1"/>
  <c r="K20" i="31"/>
  <c r="E63" i="31"/>
  <c r="D1" i="31"/>
  <c r="Q58" i="30"/>
  <c r="V65" i="30" s="1"/>
  <c r="S67" i="30" s="1"/>
  <c r="K58" i="30"/>
  <c r="U65" i="30" s="1"/>
  <c r="Q55" i="30"/>
  <c r="X63" i="30" s="1"/>
  <c r="Q69" i="30" s="1"/>
  <c r="K55" i="30"/>
  <c r="W63" i="30"/>
  <c r="R69" i="30" s="1"/>
  <c r="Q70" i="30" s="1"/>
  <c r="Q51" i="30"/>
  <c r="H65" i="30" s="1"/>
  <c r="E67" i="30" s="1"/>
  <c r="K51" i="30"/>
  <c r="G65" i="30" s="1"/>
  <c r="Q48" i="30"/>
  <c r="J63" i="30" s="1"/>
  <c r="C69" i="30" s="1"/>
  <c r="K48" i="30"/>
  <c r="I63" i="30"/>
  <c r="Q44" i="30"/>
  <c r="X65" i="30" s="1"/>
  <c r="S69" i="30" s="1"/>
  <c r="K44" i="30"/>
  <c r="W65" i="30"/>
  <c r="W66" i="30" s="1"/>
  <c r="Q41" i="30"/>
  <c r="V63" i="30"/>
  <c r="Q67" i="30" s="1"/>
  <c r="Q68" i="30" s="1"/>
  <c r="K41" i="30"/>
  <c r="U63" i="30" s="1"/>
  <c r="R67" i="30" s="1"/>
  <c r="Q37" i="30"/>
  <c r="J65" i="30"/>
  <c r="E69" i="30"/>
  <c r="K37" i="30"/>
  <c r="I65" i="30" s="1"/>
  <c r="Q34" i="30"/>
  <c r="H63" i="30" s="1"/>
  <c r="C67" i="30" s="1"/>
  <c r="K34" i="30"/>
  <c r="G63" i="30" s="1"/>
  <c r="G64" i="30" s="1"/>
  <c r="Q30" i="30"/>
  <c r="X67" i="30" s="1"/>
  <c r="U69" i="30" s="1"/>
  <c r="K30" i="30"/>
  <c r="W67" i="30" s="1"/>
  <c r="Q27" i="30"/>
  <c r="T63" i="30" s="1"/>
  <c r="Q65" i="30" s="1"/>
  <c r="K27" i="30"/>
  <c r="S63" i="30" s="1"/>
  <c r="Q23" i="30"/>
  <c r="J67" i="30"/>
  <c r="G69" i="30" s="1"/>
  <c r="K23" i="30"/>
  <c r="I67" i="30"/>
  <c r="Q20" i="30"/>
  <c r="F63" i="30" s="1"/>
  <c r="C65" i="30" s="1"/>
  <c r="K20" i="30"/>
  <c r="E63" i="30"/>
  <c r="D1" i="30"/>
  <c r="Q58" i="29"/>
  <c r="V65" i="29" s="1"/>
  <c r="K58" i="29"/>
  <c r="U65" i="29" s="1"/>
  <c r="T67" i="29" s="1"/>
  <c r="Q55" i="29"/>
  <c r="X63" i="29" s="1"/>
  <c r="Q69" i="29" s="1"/>
  <c r="K55" i="29"/>
  <c r="W63" i="29" s="1"/>
  <c r="Q51" i="29"/>
  <c r="H65" i="29" s="1"/>
  <c r="E67" i="29" s="1"/>
  <c r="K51" i="29"/>
  <c r="G65" i="29" s="1"/>
  <c r="G66" i="29" s="1"/>
  <c r="Q48" i="29"/>
  <c r="J63" i="29" s="1"/>
  <c r="C69" i="29" s="1"/>
  <c r="K48" i="29"/>
  <c r="I63" i="29" s="1"/>
  <c r="Q44" i="29"/>
  <c r="X65" i="29" s="1"/>
  <c r="S69" i="29" s="1"/>
  <c r="K44" i="29"/>
  <c r="W65" i="29"/>
  <c r="T69" i="29" s="1"/>
  <c r="S70" i="29" s="1"/>
  <c r="Q41" i="29"/>
  <c r="V63" i="29" s="1"/>
  <c r="Q67" i="29" s="1"/>
  <c r="K41" i="29"/>
  <c r="U63" i="29" s="1"/>
  <c r="R67" i="29" s="1"/>
  <c r="Q37" i="29"/>
  <c r="J65" i="29"/>
  <c r="E69" i="29"/>
  <c r="K37" i="29"/>
  <c r="I65" i="29" s="1"/>
  <c r="Q34" i="29"/>
  <c r="H63" i="29" s="1"/>
  <c r="C67" i="29" s="1"/>
  <c r="K34" i="29"/>
  <c r="G63" i="29" s="1"/>
  <c r="G64" i="29" s="1"/>
  <c r="Q30" i="29"/>
  <c r="X67" i="29" s="1"/>
  <c r="U69" i="29" s="1"/>
  <c r="K30" i="29"/>
  <c r="W67" i="29"/>
  <c r="V69" i="29" s="1"/>
  <c r="Q27" i="29"/>
  <c r="T63" i="29" s="1"/>
  <c r="Q65" i="29" s="1"/>
  <c r="K27" i="29"/>
  <c r="S63" i="29"/>
  <c r="Q23" i="29"/>
  <c r="J67" i="29" s="1"/>
  <c r="G69" i="29" s="1"/>
  <c r="K23" i="29"/>
  <c r="I67" i="29" s="1"/>
  <c r="Q20" i="29"/>
  <c r="F63" i="29" s="1"/>
  <c r="C65" i="29" s="1"/>
  <c r="K20" i="29"/>
  <c r="E63" i="29" s="1"/>
  <c r="D1" i="29"/>
  <c r="Q58" i="28"/>
  <c r="V65" i="28" s="1"/>
  <c r="S67" i="28" s="1"/>
  <c r="K58" i="28"/>
  <c r="U65" i="28" s="1"/>
  <c r="Q55" i="28"/>
  <c r="X63" i="28" s="1"/>
  <c r="Q69" i="28" s="1"/>
  <c r="K55" i="28"/>
  <c r="W63" i="28" s="1"/>
  <c r="Q51" i="28"/>
  <c r="H65" i="28" s="1"/>
  <c r="E67" i="28" s="1"/>
  <c r="K51" i="28"/>
  <c r="G65" i="28" s="1"/>
  <c r="Q48" i="28"/>
  <c r="J63" i="28" s="1"/>
  <c r="C69" i="28" s="1"/>
  <c r="K48" i="28"/>
  <c r="I63" i="28"/>
  <c r="Q44" i="28"/>
  <c r="X65" i="28" s="1"/>
  <c r="S69" i="28" s="1"/>
  <c r="K44" i="28"/>
  <c r="W65" i="28"/>
  <c r="W66" i="28" s="1"/>
  <c r="Q41" i="28"/>
  <c r="V63" i="28" s="1"/>
  <c r="Q67" i="28" s="1"/>
  <c r="K41" i="28"/>
  <c r="U63" i="28" s="1"/>
  <c r="R67" i="28" s="1"/>
  <c r="Q37" i="28"/>
  <c r="J65" i="28" s="1"/>
  <c r="E69" i="28" s="1"/>
  <c r="K37" i="28"/>
  <c r="I65" i="28" s="1"/>
  <c r="Q34" i="28"/>
  <c r="H63" i="28" s="1"/>
  <c r="C67" i="28" s="1"/>
  <c r="K34" i="28"/>
  <c r="G63" i="28" s="1"/>
  <c r="G64" i="28" s="1"/>
  <c r="Q30" i="28"/>
  <c r="X67" i="28" s="1"/>
  <c r="U69" i="28" s="1"/>
  <c r="K30" i="28"/>
  <c r="W67" i="28" s="1"/>
  <c r="Q27" i="28"/>
  <c r="T63" i="28" s="1"/>
  <c r="Q65" i="28" s="1"/>
  <c r="K27" i="28"/>
  <c r="S63" i="28" s="1"/>
  <c r="Q23" i="28"/>
  <c r="J67" i="28" s="1"/>
  <c r="G69" i="28" s="1"/>
  <c r="K23" i="28"/>
  <c r="I67" i="28" s="1"/>
  <c r="Q20" i="28"/>
  <c r="F63" i="28"/>
  <c r="C65" i="28" s="1"/>
  <c r="K20" i="28"/>
  <c r="E63" i="28"/>
  <c r="D1" i="28"/>
  <c r="Q58" i="27"/>
  <c r="V65" i="27"/>
  <c r="S67" i="27"/>
  <c r="K58" i="27"/>
  <c r="U65" i="27" s="1"/>
  <c r="Q55" i="27"/>
  <c r="X63" i="27" s="1"/>
  <c r="Q69" i="27" s="1"/>
  <c r="K55" i="27"/>
  <c r="W63" i="27"/>
  <c r="R69" i="27" s="1"/>
  <c r="Q70" i="27" s="1"/>
  <c r="Q51" i="27"/>
  <c r="H65" i="27" s="1"/>
  <c r="E67" i="27" s="1"/>
  <c r="K51" i="27"/>
  <c r="G65" i="27" s="1"/>
  <c r="Q48" i="27"/>
  <c r="J63" i="27"/>
  <c r="C69" i="27" s="1"/>
  <c r="K48" i="27"/>
  <c r="I63" i="27"/>
  <c r="Q44" i="27"/>
  <c r="X65" i="27" s="1"/>
  <c r="S69" i="27" s="1"/>
  <c r="K44" i="27"/>
  <c r="W65" i="27" s="1"/>
  <c r="Q41" i="27"/>
  <c r="V63" i="27"/>
  <c r="Q67" i="27" s="1"/>
  <c r="K41" i="27"/>
  <c r="U63" i="27" s="1"/>
  <c r="R67" i="27" s="1"/>
  <c r="Q37" i="27"/>
  <c r="J65" i="27" s="1"/>
  <c r="E69" i="27" s="1"/>
  <c r="K37" i="27"/>
  <c r="I65" i="27" s="1"/>
  <c r="Q34" i="27"/>
  <c r="H63" i="27" s="1"/>
  <c r="C67" i="27" s="1"/>
  <c r="K34" i="27"/>
  <c r="G63" i="27" s="1"/>
  <c r="Q30" i="27"/>
  <c r="X67" i="27" s="1"/>
  <c r="U69" i="27" s="1"/>
  <c r="K30" i="27"/>
  <c r="W67" i="27" s="1"/>
  <c r="Q27" i="27"/>
  <c r="T63" i="27" s="1"/>
  <c r="Q65" i="27" s="1"/>
  <c r="K27" i="27"/>
  <c r="S63" i="27" s="1"/>
  <c r="Q23" i="27"/>
  <c r="J67" i="27"/>
  <c r="G69" i="27"/>
  <c r="K23" i="27"/>
  <c r="I67" i="27" s="1"/>
  <c r="Q20" i="27"/>
  <c r="F63" i="27" s="1"/>
  <c r="C65" i="27" s="1"/>
  <c r="K20" i="27"/>
  <c r="E63" i="27"/>
  <c r="D1" i="27"/>
  <c r="Q30" i="26"/>
  <c r="X67" i="26"/>
  <c r="Q34" i="26"/>
  <c r="H63" i="26"/>
  <c r="C67" i="26" s="1"/>
  <c r="Q37" i="26"/>
  <c r="Q41" i="26"/>
  <c r="Q44" i="26"/>
  <c r="Q48" i="26"/>
  <c r="J63" i="26" s="1"/>
  <c r="C69" i="26" s="1"/>
  <c r="Q51" i="26"/>
  <c r="H65" i="26" s="1"/>
  <c r="Q55" i="26"/>
  <c r="Q58" i="26"/>
  <c r="V65" i="26" s="1"/>
  <c r="S67" i="26" s="1"/>
  <c r="K58" i="26"/>
  <c r="U65" i="26" s="1"/>
  <c r="K55" i="26"/>
  <c r="K51" i="26"/>
  <c r="K48" i="26"/>
  <c r="I63" i="26" s="1"/>
  <c r="K44" i="26"/>
  <c r="K41" i="26"/>
  <c r="K37" i="26"/>
  <c r="I65" i="26" s="1"/>
  <c r="K34" i="26"/>
  <c r="G63" i="26" s="1"/>
  <c r="K30" i="26"/>
  <c r="Q27" i="26"/>
  <c r="T63" i="26" s="1"/>
  <c r="Q65" i="26" s="1"/>
  <c r="K27" i="26"/>
  <c r="S63" i="26" s="1"/>
  <c r="Q23" i="26"/>
  <c r="J67" i="26" s="1"/>
  <c r="G69" i="26" s="1"/>
  <c r="K23" i="26"/>
  <c r="I67" i="26" s="1"/>
  <c r="Q20" i="26"/>
  <c r="F63" i="26" s="1"/>
  <c r="C65" i="26" s="1"/>
  <c r="K20" i="26"/>
  <c r="E63" i="26" s="1"/>
  <c r="D1" i="26"/>
  <c r="X63" i="26"/>
  <c r="Q69" i="26" s="1"/>
  <c r="W63" i="26"/>
  <c r="R69" i="26" s="1"/>
  <c r="G65" i="26"/>
  <c r="X65" i="26"/>
  <c r="S69" i="26" s="1"/>
  <c r="W65" i="26"/>
  <c r="W66" i="26" s="1"/>
  <c r="T69" i="26"/>
  <c r="V63" i="26"/>
  <c r="Q67" i="26" s="1"/>
  <c r="U63" i="26"/>
  <c r="R67" i="26" s="1"/>
  <c r="J65" i="26"/>
  <c r="E69" i="26"/>
  <c r="W67" i="26"/>
  <c r="V69" i="26" s="1"/>
  <c r="E1" i="16"/>
  <c r="Y4" i="1"/>
  <c r="R1" i="16"/>
  <c r="P41" i="16"/>
  <c r="J41" i="16"/>
  <c r="P36" i="16"/>
  <c r="J36" i="16"/>
  <c r="P32" i="16"/>
  <c r="J32" i="16"/>
  <c r="Q27" i="16"/>
  <c r="P27" i="16"/>
  <c r="J27" i="16"/>
  <c r="E27" i="16"/>
  <c r="Q23" i="16"/>
  <c r="P23" i="16"/>
  <c r="J23" i="16"/>
  <c r="E23" i="16"/>
  <c r="Q19" i="16"/>
  <c r="P19" i="16"/>
  <c r="J19" i="16"/>
  <c r="E19" i="16"/>
  <c r="Q15" i="16"/>
  <c r="P15" i="16"/>
  <c r="J15" i="16"/>
  <c r="E15" i="16"/>
  <c r="AG4" i="1"/>
  <c r="F67" i="26"/>
  <c r="U69" i="26"/>
  <c r="D65" i="31"/>
  <c r="T67" i="31"/>
  <c r="D67" i="31"/>
  <c r="H69" i="30"/>
  <c r="D69" i="30"/>
  <c r="W66" i="29"/>
  <c r="D65" i="28"/>
  <c r="T67" i="28"/>
  <c r="D67" i="28"/>
  <c r="C68" i="28" s="1"/>
  <c r="D65" i="27"/>
  <c r="D69" i="27"/>
  <c r="I64" i="27"/>
  <c r="U66" i="27"/>
  <c r="F67" i="27"/>
  <c r="E68" i="27"/>
  <c r="T67" i="27"/>
  <c r="S68" i="27"/>
  <c r="S68" i="28"/>
  <c r="R30" i="30"/>
  <c r="R37" i="31"/>
  <c r="G30" i="28"/>
  <c r="G58" i="27"/>
  <c r="S61" i="27"/>
  <c r="R44" i="31"/>
  <c r="O65" i="29"/>
  <c r="R58" i="31"/>
  <c r="A65" i="31"/>
  <c r="E61" i="31"/>
  <c r="G37" i="28"/>
  <c r="R34" i="31"/>
  <c r="G30" i="30"/>
  <c r="R58" i="30"/>
  <c r="G51" i="31"/>
  <c r="G44" i="29"/>
  <c r="R30" i="31"/>
  <c r="G58" i="29"/>
  <c r="R44" i="28"/>
  <c r="S61" i="29"/>
  <c r="R30" i="28"/>
  <c r="A69" i="30"/>
  <c r="I61" i="30"/>
  <c r="R48" i="30"/>
  <c r="R51" i="28"/>
  <c r="R34" i="28"/>
  <c r="A67" i="28"/>
  <c r="G61" i="28"/>
  <c r="G23" i="29"/>
  <c r="A67" i="29"/>
  <c r="G61" i="29"/>
  <c r="R51" i="29"/>
  <c r="R34" i="29"/>
  <c r="O69" i="27"/>
  <c r="R37" i="30"/>
  <c r="O67" i="30"/>
  <c r="R27" i="27"/>
  <c r="U61" i="28"/>
  <c r="R58" i="28"/>
  <c r="O67" i="28"/>
  <c r="G23" i="31"/>
  <c r="U61" i="30"/>
  <c r="U61" i="29"/>
  <c r="O67" i="29"/>
  <c r="G44" i="26"/>
  <c r="G58" i="26"/>
  <c r="O65" i="27"/>
  <c r="R20" i="28"/>
  <c r="U61" i="31"/>
  <c r="G58" i="31"/>
  <c r="R27" i="31"/>
  <c r="G44" i="31"/>
  <c r="O65" i="31"/>
  <c r="S61" i="31"/>
  <c r="R55" i="31"/>
  <c r="O69" i="31"/>
  <c r="O67" i="31"/>
  <c r="R41" i="31"/>
  <c r="G27" i="31"/>
  <c r="Q61" i="31"/>
  <c r="G55" i="31"/>
  <c r="O63" i="31"/>
  <c r="G41" i="31"/>
  <c r="R23" i="31"/>
  <c r="A69" i="31"/>
  <c r="I61" i="31"/>
  <c r="R51" i="31"/>
  <c r="R20" i="31"/>
  <c r="G20" i="31"/>
  <c r="G34" i="31"/>
  <c r="G48" i="31"/>
  <c r="R55" i="30"/>
  <c r="O69" i="30"/>
  <c r="S61" i="30"/>
  <c r="O65" i="30"/>
  <c r="G58" i="30"/>
  <c r="R44" i="30"/>
  <c r="R27" i="30"/>
  <c r="O63" i="30"/>
  <c r="Q61" i="30"/>
  <c r="G27" i="30"/>
  <c r="G55" i="30"/>
  <c r="G41" i="30"/>
  <c r="A65" i="30"/>
  <c r="E61" i="30"/>
  <c r="G51" i="30"/>
  <c r="R20" i="30"/>
  <c r="G37" i="30"/>
  <c r="R51" i="30"/>
  <c r="A67" i="30"/>
  <c r="G61" i="30"/>
  <c r="G23" i="30"/>
  <c r="R34" i="30"/>
  <c r="G20" i="30"/>
  <c r="G34" i="30"/>
  <c r="G48" i="30"/>
  <c r="A63" i="30"/>
  <c r="C61" i="30"/>
  <c r="R44" i="29"/>
  <c r="R55" i="29"/>
  <c r="R30" i="29"/>
  <c r="W61" i="29"/>
  <c r="O69" i="29"/>
  <c r="R58" i="29"/>
  <c r="G30" i="29"/>
  <c r="G41" i="29"/>
  <c r="O63" i="29"/>
  <c r="Q61" i="29"/>
  <c r="G27" i="29"/>
  <c r="G55" i="29"/>
  <c r="A65" i="29"/>
  <c r="E61" i="29"/>
  <c r="G51" i="29"/>
  <c r="R20" i="29"/>
  <c r="G37" i="29"/>
  <c r="R48" i="29"/>
  <c r="R37" i="29"/>
  <c r="R23" i="29"/>
  <c r="A69" i="29"/>
  <c r="I61" i="29"/>
  <c r="G34" i="29"/>
  <c r="A63" i="29"/>
  <c r="C61" i="29"/>
  <c r="G48" i="29"/>
  <c r="G20" i="29"/>
  <c r="G44" i="28"/>
  <c r="R27" i="28"/>
  <c r="O65" i="28"/>
  <c r="S61" i="28"/>
  <c r="G58" i="28"/>
  <c r="O69" i="28"/>
  <c r="R55" i="28"/>
  <c r="O63" i="28"/>
  <c r="G55" i="28"/>
  <c r="G27" i="28"/>
  <c r="Q61" i="28"/>
  <c r="G41" i="28"/>
  <c r="O69" i="26"/>
  <c r="R55" i="26"/>
  <c r="A69" i="27"/>
  <c r="I61" i="27"/>
  <c r="R23" i="27"/>
  <c r="G51" i="28"/>
  <c r="R30" i="26"/>
  <c r="R48" i="27"/>
  <c r="G23" i="28"/>
  <c r="R41" i="27"/>
  <c r="G37" i="27"/>
  <c r="G30" i="27"/>
  <c r="G51" i="27"/>
  <c r="R55" i="27"/>
  <c r="R20" i="26"/>
  <c r="G23" i="27"/>
  <c r="R34" i="27"/>
  <c r="R44" i="27"/>
  <c r="R30" i="27"/>
  <c r="G23" i="26"/>
  <c r="A67" i="27"/>
  <c r="G61" i="27"/>
  <c r="R51" i="26"/>
  <c r="R20" i="27"/>
  <c r="G44" i="27"/>
  <c r="A67" i="26"/>
  <c r="G61" i="26"/>
  <c r="W61" i="26"/>
  <c r="R48" i="28"/>
  <c r="R23" i="28"/>
  <c r="R37" i="28"/>
  <c r="A69" i="28"/>
  <c r="I61" i="28"/>
  <c r="G34" i="28"/>
  <c r="A63" i="28"/>
  <c r="C61" i="28"/>
  <c r="G48" i="28"/>
  <c r="R58" i="27"/>
  <c r="O67" i="27"/>
  <c r="G41" i="27"/>
  <c r="O63" i="27"/>
  <c r="G55" i="27"/>
  <c r="Q61" i="27"/>
  <c r="G27" i="27"/>
  <c r="R37" i="27"/>
  <c r="G48" i="27"/>
  <c r="G34" i="27"/>
  <c r="A63" i="27"/>
  <c r="C61" i="27"/>
  <c r="G20" i="27"/>
  <c r="R58" i="26"/>
  <c r="R41" i="26"/>
  <c r="U61" i="26"/>
  <c r="G30" i="26"/>
  <c r="O67" i="26"/>
  <c r="R44" i="26"/>
  <c r="S61" i="26"/>
  <c r="O65" i="26"/>
  <c r="G41" i="26"/>
  <c r="O63" i="26"/>
  <c r="G55" i="26"/>
  <c r="Q61" i="26"/>
  <c r="G27" i="26"/>
  <c r="R37" i="26"/>
  <c r="G37" i="26"/>
  <c r="R23" i="26"/>
  <c r="A69" i="26"/>
  <c r="I61" i="26"/>
  <c r="G51" i="26"/>
  <c r="G48" i="26"/>
  <c r="G20" i="26"/>
  <c r="G34" i="26"/>
  <c r="Q70" i="26" l="1"/>
  <c r="W64" i="26"/>
  <c r="D69" i="26"/>
  <c r="C70" i="26" s="1"/>
  <c r="I64" i="26"/>
  <c r="Q68" i="26"/>
  <c r="U64" i="26"/>
  <c r="W64" i="30"/>
  <c r="C70" i="30"/>
  <c r="I64" i="30"/>
  <c r="U64" i="30"/>
  <c r="U66" i="30"/>
  <c r="T67" i="30"/>
  <c r="S68" i="30" s="1"/>
  <c r="T69" i="30"/>
  <c r="S70" i="30" s="1"/>
  <c r="R69" i="28"/>
  <c r="Q70" i="28" s="1"/>
  <c r="W64" i="28"/>
  <c r="I64" i="28"/>
  <c r="D69" i="28"/>
  <c r="C70" i="28" s="1"/>
  <c r="U64" i="28"/>
  <c r="Q68" i="28"/>
  <c r="U66" i="28"/>
  <c r="T69" i="28"/>
  <c r="S70" i="28" s="1"/>
  <c r="G64" i="31"/>
  <c r="Q66" i="31"/>
  <c r="Z63" i="31"/>
  <c r="S64" i="31"/>
  <c r="E64" i="31"/>
  <c r="C65" i="31"/>
  <c r="C66" i="31" s="1"/>
  <c r="W64" i="31"/>
  <c r="C70" i="31"/>
  <c r="I64" i="31"/>
  <c r="K63" i="31" s="1"/>
  <c r="L63" i="31"/>
  <c r="U64" i="31"/>
  <c r="Y63" i="31" s="1"/>
  <c r="I66" i="31"/>
  <c r="L65" i="31"/>
  <c r="F69" i="31"/>
  <c r="E70" i="31" s="1"/>
  <c r="V69" i="31"/>
  <c r="W68" i="31"/>
  <c r="Z67" i="31"/>
  <c r="U70" i="31"/>
  <c r="I68" i="31"/>
  <c r="H69" i="31"/>
  <c r="S68" i="31"/>
  <c r="Y67" i="31" s="1"/>
  <c r="U66" i="31"/>
  <c r="Z65" i="31"/>
  <c r="W66" i="31"/>
  <c r="Y65" i="31" s="1"/>
  <c r="T69" i="31"/>
  <c r="S70" i="26"/>
  <c r="U66" i="26"/>
  <c r="T67" i="26"/>
  <c r="S68" i="26" s="1"/>
  <c r="E67" i="26"/>
  <c r="G66" i="26"/>
  <c r="E68" i="26"/>
  <c r="W64" i="27"/>
  <c r="G66" i="27"/>
  <c r="C70" i="27"/>
  <c r="T69" i="27"/>
  <c r="S70" i="27" s="1"/>
  <c r="W66" i="27"/>
  <c r="Q68" i="27"/>
  <c r="U64" i="27"/>
  <c r="U66" i="29"/>
  <c r="S67" i="29"/>
  <c r="R69" i="29"/>
  <c r="Q70" i="29" s="1"/>
  <c r="W64" i="29"/>
  <c r="F67" i="29"/>
  <c r="E68" i="29" s="1"/>
  <c r="D69" i="29"/>
  <c r="C70" i="29" s="1"/>
  <c r="I64" i="29"/>
  <c r="I66" i="28"/>
  <c r="F69" i="28"/>
  <c r="E70" i="28" s="1"/>
  <c r="L65" i="28"/>
  <c r="V69" i="28"/>
  <c r="U70" i="28" s="1"/>
  <c r="Z67" i="28"/>
  <c r="W68" i="28"/>
  <c r="Y67" i="28" s="1"/>
  <c r="Z69" i="28"/>
  <c r="Z63" i="28"/>
  <c r="R65" i="28"/>
  <c r="S64" i="28"/>
  <c r="Y63" i="28" s="1"/>
  <c r="I68" i="28"/>
  <c r="H69" i="28"/>
  <c r="C66" i="28"/>
  <c r="E64" i="28"/>
  <c r="K63" i="28"/>
  <c r="L63" i="28"/>
  <c r="Q68" i="29"/>
  <c r="U64" i="29"/>
  <c r="Z63" i="29"/>
  <c r="F69" i="30"/>
  <c r="I66" i="30"/>
  <c r="E70" i="30"/>
  <c r="I66" i="29"/>
  <c r="F69" i="29"/>
  <c r="E70" i="29" s="1"/>
  <c r="D67" i="29"/>
  <c r="C68" i="29" s="1"/>
  <c r="D67" i="30"/>
  <c r="C68" i="30" s="1"/>
  <c r="V69" i="30"/>
  <c r="W68" i="30"/>
  <c r="Y67" i="30" s="1"/>
  <c r="Z67" i="30"/>
  <c r="S64" i="30"/>
  <c r="Y63" i="30" s="1"/>
  <c r="Z63" i="30"/>
  <c r="R65" i="30"/>
  <c r="G70" i="30"/>
  <c r="K69" i="30" s="1"/>
  <c r="I68" i="30"/>
  <c r="L69" i="30"/>
  <c r="L63" i="30"/>
  <c r="E64" i="30"/>
  <c r="K63" i="30" s="1"/>
  <c r="D65" i="30"/>
  <c r="U70" i="29"/>
  <c r="Z69" i="29"/>
  <c r="W68" i="29"/>
  <c r="S64" i="29"/>
  <c r="Y63" i="29" s="1"/>
  <c r="R65" i="29"/>
  <c r="L67" i="29"/>
  <c r="I68" i="29"/>
  <c r="K67" i="29" s="1"/>
  <c r="H69" i="29"/>
  <c r="D65" i="29"/>
  <c r="E64" i="29"/>
  <c r="L63" i="29"/>
  <c r="K63" i="29"/>
  <c r="G64" i="27"/>
  <c r="F69" i="27"/>
  <c r="E70" i="27" s="1"/>
  <c r="I66" i="27"/>
  <c r="D67" i="27"/>
  <c r="C68" i="27" s="1"/>
  <c r="W68" i="27"/>
  <c r="Y67" i="27" s="1"/>
  <c r="V69" i="27"/>
  <c r="Z67" i="27"/>
  <c r="R65" i="27"/>
  <c r="S64" i="27"/>
  <c r="Z63" i="27"/>
  <c r="L65" i="27"/>
  <c r="E64" i="27"/>
  <c r="H69" i="27"/>
  <c r="L67" i="27"/>
  <c r="I68" i="27"/>
  <c r="C66" i="27"/>
  <c r="K65" i="27" s="1"/>
  <c r="K63" i="27"/>
  <c r="L63" i="27"/>
  <c r="F69" i="26"/>
  <c r="E70" i="26" s="1"/>
  <c r="I66" i="26"/>
  <c r="G64" i="26"/>
  <c r="D67" i="26"/>
  <c r="C68" i="26" s="1"/>
  <c r="W68" i="26"/>
  <c r="Y67" i="26" s="1"/>
  <c r="Z69" i="26"/>
  <c r="U70" i="26"/>
  <c r="Y69" i="26" s="1"/>
  <c r="Z67" i="26"/>
  <c r="S64" i="26"/>
  <c r="Y63" i="26" s="1"/>
  <c r="R65" i="26"/>
  <c r="Z63" i="26"/>
  <c r="H69" i="26"/>
  <c r="G70" i="26" s="1"/>
  <c r="K69" i="26" s="1"/>
  <c r="L67" i="26"/>
  <c r="I68" i="26"/>
  <c r="L69" i="26"/>
  <c r="D65" i="26"/>
  <c r="E64" i="26"/>
  <c r="L63" i="26"/>
  <c r="Y69" i="28"/>
  <c r="S68" i="29"/>
  <c r="Y67" i="29" s="1"/>
  <c r="Z67" i="29"/>
  <c r="Y69" i="29"/>
  <c r="F67" i="28"/>
  <c r="L67" i="28" s="1"/>
  <c r="G66" i="28"/>
  <c r="K65" i="28" s="1"/>
  <c r="E68" i="28"/>
  <c r="K67" i="28" s="1"/>
  <c r="F67" i="30"/>
  <c r="L67" i="30" s="1"/>
  <c r="G66" i="30"/>
  <c r="F67" i="31"/>
  <c r="L67" i="31" s="1"/>
  <c r="G66" i="31"/>
  <c r="K65" i="31" s="1"/>
  <c r="N40" i="32"/>
  <c r="I41" i="32"/>
  <c r="M40" i="32" s="1"/>
  <c r="X37" i="32"/>
  <c r="AB36" i="32" s="1"/>
  <c r="AD36" i="32"/>
  <c r="AC36" i="32" s="1"/>
  <c r="I41" i="33"/>
  <c r="M40" i="33" s="1"/>
  <c r="Z39" i="33"/>
  <c r="AB38" i="33" s="1"/>
  <c r="Y40" i="33"/>
  <c r="E68" i="30" l="1"/>
  <c r="G70" i="31"/>
  <c r="K69" i="31" s="1"/>
  <c r="L69" i="31"/>
  <c r="E68" i="31"/>
  <c r="K67" i="31" s="1"/>
  <c r="Z69" i="31"/>
  <c r="S70" i="31"/>
  <c r="Y69" i="31" s="1"/>
  <c r="Y63" i="27"/>
  <c r="Q66" i="28"/>
  <c r="Y65" i="28" s="1"/>
  <c r="Z65" i="28"/>
  <c r="L69" i="28"/>
  <c r="G70" i="28"/>
  <c r="K69" i="28" s="1"/>
  <c r="K67" i="30"/>
  <c r="U70" i="30"/>
  <c r="Y69" i="30" s="1"/>
  <c r="Z69" i="30"/>
  <c r="Z65" i="30"/>
  <c r="Q66" i="30"/>
  <c r="Y65" i="30" s="1"/>
  <c r="K65" i="30"/>
  <c r="L65" i="30"/>
  <c r="C66" i="30"/>
  <c r="Q66" i="29"/>
  <c r="Y65" i="29" s="1"/>
  <c r="Z65" i="29"/>
  <c r="G70" i="29"/>
  <c r="K69" i="29" s="1"/>
  <c r="L69" i="29"/>
  <c r="L65" i="29"/>
  <c r="C66" i="29"/>
  <c r="K65" i="29" s="1"/>
  <c r="K67" i="27"/>
  <c r="Z69" i="27"/>
  <c r="U70" i="27"/>
  <c r="Y69" i="27" s="1"/>
  <c r="Z65" i="27"/>
  <c r="Q66" i="27"/>
  <c r="Y65" i="27" s="1"/>
  <c r="G70" i="27"/>
  <c r="K69" i="27" s="1"/>
  <c r="L69" i="27"/>
  <c r="K67" i="26"/>
  <c r="K63" i="26"/>
  <c r="Q66" i="26"/>
  <c r="Y65" i="26" s="1"/>
  <c r="Z65" i="26"/>
  <c r="L65" i="26"/>
  <c r="C66" i="26"/>
  <c r="K65" i="26" s="1"/>
  <c r="AC40" i="33"/>
  <c r="X41" i="33"/>
  <c r="AB40" i="33" s="1"/>
</calcChain>
</file>

<file path=xl/sharedStrings.xml><?xml version="1.0" encoding="utf-8"?>
<sst xmlns="http://schemas.openxmlformats.org/spreadsheetml/2006/main" count="1134" uniqueCount="308">
  <si>
    <t>第38回U-11栃木県少年サッカ－大会　出場チーム</t>
    <phoneticPr fontId="1"/>
  </si>
  <si>
    <t>◇U-11大会の部</t>
    <rPh sb="3" eb="5">
      <t>ゼンノウ</t>
    </rPh>
    <rPh sb="5" eb="6">
      <t>ハイ</t>
    </rPh>
    <rPh sb="7" eb="8">
      <t>ブ</t>
    </rPh>
    <phoneticPr fontId="1"/>
  </si>
  <si>
    <t>C2</t>
  </si>
  <si>
    <t>ＮＩＫＫＯ　ＳＰＯＲＴＳ　ＣＬＵＢセレソン</t>
  </si>
  <si>
    <t>B3</t>
  </si>
  <si>
    <t>ＪＦＣファイターズ</t>
  </si>
  <si>
    <t>益子町民グランド</t>
    <rPh sb="0" eb="2">
      <t>マシコ</t>
    </rPh>
    <rPh sb="2" eb="4">
      <t>チョウミン</t>
    </rPh>
    <phoneticPr fontId="8"/>
  </si>
  <si>
    <t>H1</t>
  </si>
  <si>
    <t>ＦＣ ＳＦｉＤＡ</t>
  </si>
  <si>
    <t>G1</t>
  </si>
  <si>
    <t>ＦＣ朱雀</t>
  </si>
  <si>
    <t>E3</t>
  </si>
  <si>
    <t>ＫＯＨＡＲＵ　ＰＲＯＵＤ栃木フットボールクラブ</t>
  </si>
  <si>
    <t>K1</t>
  </si>
  <si>
    <t>ＳＡＫＵＲＡ　ＦＯＯＴＢＡＬＬ　ＣＬＵＢ　Ｊｒ</t>
  </si>
  <si>
    <t>栃木市大平運動公園</t>
    <rPh sb="0" eb="3">
      <t>トチギシ</t>
    </rPh>
    <rPh sb="3" eb="5">
      <t>オオヒラ</t>
    </rPh>
    <rPh sb="5" eb="7">
      <t>ウンドウ</t>
    </rPh>
    <rPh sb="7" eb="9">
      <t>コウエン</t>
    </rPh>
    <phoneticPr fontId="8"/>
  </si>
  <si>
    <t>J1</t>
  </si>
  <si>
    <t>ｕｎｉｏｎ ｓｐｏｒｔｓ ｃｌｕｂ</t>
  </si>
  <si>
    <t>D1</t>
  </si>
  <si>
    <t>佐野ＳＳＳ</t>
    <rPh sb="0" eb="2">
      <t>サノ</t>
    </rPh>
    <phoneticPr fontId="8"/>
  </si>
  <si>
    <t>佐野市運動公園多目的球技場</t>
    <rPh sb="0" eb="3">
      <t>サノシ</t>
    </rPh>
    <rPh sb="3" eb="5">
      <t>ウンドウ</t>
    </rPh>
    <rPh sb="5" eb="7">
      <t>コウエン</t>
    </rPh>
    <rPh sb="7" eb="10">
      <t>タモクテキ</t>
    </rPh>
    <rPh sb="10" eb="13">
      <t>キュウギジョウ</t>
    </rPh>
    <phoneticPr fontId="8"/>
  </si>
  <si>
    <t>G2</t>
  </si>
  <si>
    <t>祖母井クラブ</t>
    <rPh sb="0" eb="2">
      <t>ソボ</t>
    </rPh>
    <rPh sb="2" eb="3">
      <t>イ</t>
    </rPh>
    <phoneticPr fontId="8"/>
  </si>
  <si>
    <t>けやき台サッカー場</t>
    <rPh sb="3" eb="4">
      <t>ダイ</t>
    </rPh>
    <rPh sb="8" eb="9">
      <t>ジョウ</t>
    </rPh>
    <phoneticPr fontId="8"/>
  </si>
  <si>
    <t>E2</t>
  </si>
  <si>
    <t>南河内サッカースポーツ少年団</t>
    <rPh sb="0" eb="1">
      <t>ミナミ</t>
    </rPh>
    <rPh sb="1" eb="3">
      <t>カワチ</t>
    </rPh>
    <rPh sb="11" eb="14">
      <t>ショウネンダン</t>
    </rPh>
    <phoneticPr fontId="2"/>
  </si>
  <si>
    <t>下野市別処山公園</t>
  </si>
  <si>
    <t>I2</t>
  </si>
  <si>
    <t>大谷北ＦＣフォルテ</t>
    <rPh sb="0" eb="2">
      <t>オオヤ</t>
    </rPh>
    <rPh sb="2" eb="3">
      <t>キタ</t>
    </rPh>
    <phoneticPr fontId="2"/>
  </si>
  <si>
    <t>小山市石の上河川広場</t>
    <rPh sb="0" eb="3">
      <t>オヤマシ</t>
    </rPh>
    <rPh sb="3" eb="4">
      <t>イシ</t>
    </rPh>
    <rPh sb="5" eb="6">
      <t>ウエ</t>
    </rPh>
    <rPh sb="6" eb="8">
      <t>カセン</t>
    </rPh>
    <rPh sb="8" eb="10">
      <t>ヒロバ</t>
    </rPh>
    <phoneticPr fontId="8"/>
  </si>
  <si>
    <t>F3</t>
  </si>
  <si>
    <t>鹿沼西ＦＣ</t>
  </si>
  <si>
    <t>J3</t>
  </si>
  <si>
    <t>今市ＦＣプログレス</t>
  </si>
  <si>
    <t>L3</t>
  </si>
  <si>
    <t>ＮＩＫＫＯ　ＳＰＯＲＴＳ　ＣＬＵＢセントラル</t>
  </si>
  <si>
    <t>K3</t>
  </si>
  <si>
    <t>赤羽スポーツ少年団</t>
    <rPh sb="0" eb="2">
      <t>アカバネ</t>
    </rPh>
    <rPh sb="6" eb="9">
      <t>ショウネンダン</t>
    </rPh>
    <phoneticPr fontId="8"/>
  </si>
  <si>
    <t>F2</t>
  </si>
  <si>
    <t>ＪＦＣアミスタ市貝</t>
    <rPh sb="7" eb="9">
      <t>イチカイ</t>
    </rPh>
    <phoneticPr fontId="8"/>
  </si>
  <si>
    <t>L2</t>
  </si>
  <si>
    <t>ＦＣバジェルボ那須烏山</t>
  </si>
  <si>
    <t>B2</t>
  </si>
  <si>
    <t>しおやＦＣヴィガウス</t>
  </si>
  <si>
    <t>D2</t>
  </si>
  <si>
    <t>ＹＵＺＵＨＡ ＦＣ ジュニア</t>
  </si>
  <si>
    <t>I4</t>
  </si>
  <si>
    <t>さくらボン・ディ・ボーラ</t>
  </si>
  <si>
    <t>A4</t>
  </si>
  <si>
    <t>三重・山前ＦＣ</t>
    <rPh sb="0" eb="1">
      <t>ミエ</t>
    </rPh>
    <rPh sb="2" eb="4">
      <t>ヤママエ</t>
    </rPh>
    <phoneticPr fontId="8"/>
  </si>
  <si>
    <t>K2</t>
  </si>
  <si>
    <t>ＦＣ毛野</t>
    <rPh sb="2" eb="4">
      <t>ケノ</t>
    </rPh>
    <phoneticPr fontId="8"/>
  </si>
  <si>
    <t>E4</t>
  </si>
  <si>
    <t>御厨フットボールクラブ</t>
    <rPh sb="0" eb="2">
      <t>ミクリヤ</t>
    </rPh>
    <phoneticPr fontId="8"/>
  </si>
  <si>
    <t>J2</t>
  </si>
  <si>
    <t>坂西ジュニオール</t>
    <rPh sb="0" eb="2">
      <t>サカニシ</t>
    </rPh>
    <phoneticPr fontId="8"/>
  </si>
  <si>
    <t>A3</t>
  </si>
  <si>
    <t>ボンジボーラ栃木</t>
    <rPh sb="6" eb="8">
      <t>トチギ</t>
    </rPh>
    <phoneticPr fontId="1"/>
  </si>
  <si>
    <t>C1</t>
  </si>
  <si>
    <t>フットボールクラブガナドール大田原Ｕ１２</t>
  </si>
  <si>
    <t>I3</t>
  </si>
  <si>
    <t>東那須野ＦＣフェニックス</t>
  </si>
  <si>
    <t>L1</t>
  </si>
  <si>
    <t>稲村フットボールクラブ</t>
  </si>
  <si>
    <t>H4</t>
  </si>
  <si>
    <t>ボンジボーラ栃木セカンド</t>
    <rPh sb="6" eb="8">
      <t>トチギ</t>
    </rPh>
    <phoneticPr fontId="1"/>
  </si>
  <si>
    <t>D4</t>
  </si>
  <si>
    <t>野木ＳＳＳ</t>
    <rPh sb="0" eb="2">
      <t>ノギ</t>
    </rPh>
    <phoneticPr fontId="2"/>
  </si>
  <si>
    <t>H3</t>
  </si>
  <si>
    <t>壬生町ジュニアサッカークラブ</t>
    <rPh sb="0" eb="3">
      <t>ミブマチ</t>
    </rPh>
    <phoneticPr fontId="2"/>
  </si>
  <si>
    <t>F1</t>
  </si>
  <si>
    <t>ＦＣプリメーロ</t>
  </si>
  <si>
    <t>A2</t>
  </si>
  <si>
    <t>小山三小ＦＣ</t>
    <rPh sb="0" eb="2">
      <t>オヤマ</t>
    </rPh>
    <rPh sb="2" eb="3">
      <t>ミ</t>
    </rPh>
    <rPh sb="3" eb="4">
      <t>ショウ</t>
    </rPh>
    <phoneticPr fontId="2"/>
  </si>
  <si>
    <t>C4</t>
  </si>
  <si>
    <t>国分寺サッカークラブ</t>
    <rPh sb="0" eb="3">
      <t>コクブンジ</t>
    </rPh>
    <phoneticPr fontId="2"/>
  </si>
  <si>
    <t>G4</t>
  </si>
  <si>
    <t>ＪＦＣ　Ｗｉｎｇ</t>
  </si>
  <si>
    <t>B1</t>
  </si>
  <si>
    <t>大谷東フットボールクラブ</t>
    <rPh sb="0" eb="2">
      <t>オオヤ</t>
    </rPh>
    <rPh sb="2" eb="3">
      <t>ヒガシ</t>
    </rPh>
    <phoneticPr fontId="2"/>
  </si>
  <si>
    <t>L4</t>
  </si>
  <si>
    <t>Ｓ４ スペランツァ</t>
  </si>
  <si>
    <t>F4</t>
  </si>
  <si>
    <t>清原サッカースポーツ少年団</t>
  </si>
  <si>
    <t>K4</t>
  </si>
  <si>
    <t>富士見サッカースポーツ少年団</t>
  </si>
  <si>
    <t>A1</t>
  </si>
  <si>
    <t>ＦＣアネーロ宇都宮・Ｕ－１２</t>
  </si>
  <si>
    <t>H2</t>
  </si>
  <si>
    <t>ＳＵＧＡＯサッカークラブ</t>
  </si>
  <si>
    <t>D3</t>
  </si>
  <si>
    <t>ＦＣグランディール宇都宮</t>
  </si>
  <si>
    <t>E1</t>
  </si>
  <si>
    <t>本郷北フットボールクラブ</t>
  </si>
  <si>
    <t>G3</t>
  </si>
  <si>
    <t>カテット白沢サッカースクール</t>
  </si>
  <si>
    <t>I1</t>
  </si>
  <si>
    <t>国本ジュニアサッカークラブ</t>
  </si>
  <si>
    <t>C3</t>
  </si>
  <si>
    <t>石井フットボールクラブ</t>
  </si>
  <si>
    <t>J4</t>
  </si>
  <si>
    <t>ブラッドレスサッカースクール</t>
  </si>
  <si>
    <t>B4</t>
  </si>
  <si>
    <t>上河内ジュニアサッカークラブ</t>
  </si>
  <si>
    <t>第３８回U-11栃木県少年サッカー大会　U-11大会の部</t>
    <rPh sb="0" eb="1">
      <t>ダイ</t>
    </rPh>
    <rPh sb="3" eb="4">
      <t>カイ</t>
    </rPh>
    <rPh sb="8" eb="11">
      <t>トチギケン</t>
    </rPh>
    <rPh sb="11" eb="13">
      <t>ショウネン</t>
    </rPh>
    <rPh sb="17" eb="19">
      <t>タイカイ</t>
    </rPh>
    <rPh sb="24" eb="26">
      <t>タイカイ</t>
    </rPh>
    <rPh sb="27" eb="28">
      <t>ブ</t>
    </rPh>
    <phoneticPr fontId="1"/>
  </si>
  <si>
    <t>栃木県少年サッカー連盟</t>
    <rPh sb="0" eb="3">
      <t>トチギケン</t>
    </rPh>
    <rPh sb="3" eb="5">
      <t>ショウネン</t>
    </rPh>
    <rPh sb="9" eb="11">
      <t>レンメイ</t>
    </rPh>
    <phoneticPr fontId="1"/>
  </si>
  <si>
    <t>会場</t>
    <rPh sb="0" eb="2">
      <t>カイジョウ</t>
    </rPh>
    <phoneticPr fontId="1"/>
  </si>
  <si>
    <t>A</t>
    <phoneticPr fontId="1"/>
  </si>
  <si>
    <t>L</t>
    <phoneticPr fontId="1"/>
  </si>
  <si>
    <t>a</t>
    <phoneticPr fontId="1"/>
  </si>
  <si>
    <t>ｈ</t>
    <phoneticPr fontId="1"/>
  </si>
  <si>
    <t>とちぎフットボールセンターＡ</t>
    <phoneticPr fontId="1"/>
  </si>
  <si>
    <t>ヴェルフェドリームフィールドＢ</t>
    <phoneticPr fontId="1"/>
  </si>
  <si>
    <t>B</t>
    <phoneticPr fontId="1"/>
  </si>
  <si>
    <t>K</t>
    <phoneticPr fontId="1"/>
  </si>
  <si>
    <t>b</t>
    <phoneticPr fontId="1"/>
  </si>
  <si>
    <t>ｇ</t>
    <phoneticPr fontId="1"/>
  </si>
  <si>
    <t>C</t>
    <phoneticPr fontId="1"/>
  </si>
  <si>
    <t>J</t>
    <phoneticPr fontId="1"/>
  </si>
  <si>
    <t>市貝町城見ヶ丘運動公園サッカー場</t>
  </si>
  <si>
    <t>D</t>
    <phoneticPr fontId="1"/>
  </si>
  <si>
    <t>I</t>
    <phoneticPr fontId="1"/>
  </si>
  <si>
    <t>c</t>
    <phoneticPr fontId="1"/>
  </si>
  <si>
    <t>f</t>
    <phoneticPr fontId="1"/>
  </si>
  <si>
    <t>とちぎフットボールセンターB</t>
    <phoneticPr fontId="1"/>
  </si>
  <si>
    <t>ヴェルフェドリームフィールドA</t>
    <phoneticPr fontId="1"/>
  </si>
  <si>
    <t>E</t>
    <phoneticPr fontId="1"/>
  </si>
  <si>
    <t>H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</si>
  <si>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</si>
  <si>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</si>
  <si>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</si>
  <si>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</si>
  <si>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■第１日</t>
    <rPh sb="1" eb="2">
      <t>ダイ</t>
    </rPh>
    <rPh sb="3" eb="4">
      <t>ニチ</t>
    </rPh>
    <phoneticPr fontId="1"/>
  </si>
  <si>
    <t>第１会場</t>
    <rPh sb="0" eb="1">
      <t>ダイ</t>
    </rPh>
    <rPh sb="2" eb="3">
      <t>カイ</t>
    </rPh>
    <rPh sb="3" eb="4">
      <t>ジョウ</t>
    </rPh>
    <phoneticPr fontId="1"/>
  </si>
  <si>
    <t>一次リ－グ</t>
    <rPh sb="0" eb="2">
      <t>イチジ</t>
    </rPh>
    <phoneticPr fontId="1"/>
  </si>
  <si>
    <t>Ａ</t>
    <phoneticPr fontId="1"/>
  </si>
  <si>
    <t>Ｂ</t>
    <phoneticPr fontId="1"/>
  </si>
  <si>
    <t>ピッチ</t>
    <phoneticPr fontId="1"/>
  </si>
  <si>
    <t>主、副、副、４ｔｈ</t>
    <rPh sb="0" eb="1">
      <t>シュ</t>
    </rPh>
    <rPh sb="2" eb="3">
      <t>フク</t>
    </rPh>
    <rPh sb="4" eb="5">
      <t>フク</t>
    </rPh>
    <phoneticPr fontId="1"/>
  </si>
  <si>
    <t>①</t>
    <phoneticPr fontId="1"/>
  </si>
  <si>
    <t>（</t>
    <phoneticPr fontId="1"/>
  </si>
  <si>
    <t>－</t>
  </si>
  <si>
    <t>）</t>
    <phoneticPr fontId="1"/>
  </si>
  <si>
    <t>5 、 6 、 7 、 8</t>
  </si>
  <si>
    <t>8 、 7 、 6 、 5</t>
  </si>
  <si>
    <t>②</t>
    <phoneticPr fontId="1"/>
  </si>
  <si>
    <t>1 、 2 、 3 、 4</t>
  </si>
  <si>
    <t>4 、 3 、 2 、 1</t>
  </si>
  <si>
    <t>③</t>
    <phoneticPr fontId="1"/>
  </si>
  <si>
    <t>6 、 5 、 8 、 7</t>
  </si>
  <si>
    <t>7 、 8 、 5 、 6</t>
  </si>
  <si>
    <t>④</t>
    <phoneticPr fontId="1"/>
  </si>
  <si>
    <t>2 、 1 、 4 、 3</t>
  </si>
  <si>
    <t>3 、 4 、 1 、 2</t>
  </si>
  <si>
    <t>⑤</t>
    <phoneticPr fontId="1"/>
  </si>
  <si>
    <t>⑥</t>
    <phoneticPr fontId="1"/>
  </si>
  <si>
    <t>勝点</t>
    <rPh sb="0" eb="1">
      <t>カ</t>
    </rPh>
    <rPh sb="1" eb="2">
      <t>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</si>
  <si>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</si>
  <si>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</si>
  <si>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第２会場</t>
    <rPh sb="0" eb="1">
      <t>ダイ</t>
    </rPh>
    <rPh sb="2" eb="3">
      <t>カイ</t>
    </rPh>
    <rPh sb="3" eb="4">
      <t>ジョウ</t>
    </rPh>
    <phoneticPr fontId="1"/>
  </si>
  <si>
    <t>Ｃ</t>
    <phoneticPr fontId="1"/>
  </si>
  <si>
    <t>Ｄ</t>
    <phoneticPr fontId="1"/>
  </si>
  <si>
    <t>第３会場</t>
    <rPh sb="0" eb="1">
      <t>ダイ</t>
    </rPh>
    <rPh sb="2" eb="3">
      <t>カイ</t>
    </rPh>
    <rPh sb="3" eb="4">
      <t>ジョウ</t>
    </rPh>
    <phoneticPr fontId="1"/>
  </si>
  <si>
    <t>Ｅ</t>
    <phoneticPr fontId="1"/>
  </si>
  <si>
    <t>Ｆ</t>
    <phoneticPr fontId="1"/>
  </si>
  <si>
    <t>第４会場</t>
    <rPh sb="0" eb="1">
      <t>ダイ</t>
    </rPh>
    <rPh sb="2" eb="3">
      <t>カイ</t>
    </rPh>
    <rPh sb="3" eb="4">
      <t>ジョウ</t>
    </rPh>
    <phoneticPr fontId="1"/>
  </si>
  <si>
    <t>Ｇ</t>
    <phoneticPr fontId="1"/>
  </si>
  <si>
    <t>Ｈ</t>
    <phoneticPr fontId="1"/>
  </si>
  <si>
    <t>第５会場</t>
    <rPh sb="0" eb="1">
      <t>ダイ</t>
    </rPh>
    <rPh sb="2" eb="3">
      <t>カイ</t>
    </rPh>
    <rPh sb="3" eb="4">
      <t>ジョウ</t>
    </rPh>
    <phoneticPr fontId="1"/>
  </si>
  <si>
    <t>Ｉ</t>
    <phoneticPr fontId="1"/>
  </si>
  <si>
    <t>Ｊ</t>
    <phoneticPr fontId="1"/>
  </si>
  <si>
    <t>第６会場</t>
    <rPh sb="0" eb="1">
      <t>ダイ</t>
    </rPh>
    <rPh sb="2" eb="3">
      <t>カイ</t>
    </rPh>
    <rPh sb="3" eb="4">
      <t>ジョウ</t>
    </rPh>
    <phoneticPr fontId="1"/>
  </si>
  <si>
    <t>Ｋ</t>
    <phoneticPr fontId="1"/>
  </si>
  <si>
    <t>Ｌ</t>
    <phoneticPr fontId="1"/>
  </si>
  <si>
    <t>■第2日</t>
    <rPh sb="1" eb="2">
      <t>ダイ</t>
    </rPh>
    <rPh sb="3" eb="4">
      <t>ニチ</t>
    </rPh>
    <phoneticPr fontId="1"/>
  </si>
  <si>
    <t>abブロック</t>
    <phoneticPr fontId="1"/>
  </si>
  <si>
    <t>第１会場</t>
    <rPh sb="0" eb="1">
      <t>ダイ</t>
    </rPh>
    <rPh sb="2" eb="4">
      <t>カイジョウ</t>
    </rPh>
    <phoneticPr fontId="1"/>
  </si>
  <si>
    <t>二次リ－グ</t>
    <rPh sb="0" eb="1">
      <t>2</t>
    </rPh>
    <rPh sb="1" eb="2">
      <t>ジ</t>
    </rPh>
    <phoneticPr fontId="1"/>
  </si>
  <si>
    <r>
      <t>◎審判は、</t>
    </r>
    <r>
      <rPr>
        <b/>
        <u val="double"/>
        <sz val="18"/>
        <rFont val="BIZ UDPゴシック"/>
        <family val="3"/>
        <charset val="128"/>
      </rPr>
      <t>隣のコートの試合</t>
    </r>
    <r>
      <rPr>
        <b/>
        <sz val="18"/>
        <rFont val="BIZ UDPゴシック"/>
        <family val="3"/>
        <charset val="128"/>
      </rPr>
      <t>を担当する。</t>
    </r>
    <rPh sb="1" eb="3">
      <t>シンパン</t>
    </rPh>
    <rPh sb="5" eb="6">
      <t>トナリ</t>
    </rPh>
    <rPh sb="11" eb="13">
      <t>シアイ</t>
    </rPh>
    <rPh sb="14" eb="16">
      <t>タントウ</t>
    </rPh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</si>
  <si>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</si>
  <si>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</si>
  <si>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</si>
  <si>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</si>
  <si>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</si>
  <si>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</si>
  <si>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主，</t>
    <rPh sb="0" eb="1">
      <t>シュ</t>
    </rPh>
    <phoneticPr fontId="1"/>
  </si>
  <si>
    <t>副，</t>
    <rPh sb="0" eb="1">
      <t>フク</t>
    </rPh>
    <phoneticPr fontId="1"/>
  </si>
  <si>
    <t>４ｔｈ</t>
    <phoneticPr fontId="1"/>
  </si>
  <si>
    <t>aブロック</t>
    <phoneticPr fontId="1"/>
  </si>
  <si>
    <t>－</t>
    <phoneticPr fontId="1"/>
  </si>
  <si>
    <t>c3,</t>
  </si>
  <si>
    <t>c1,</t>
  </si>
  <si>
    <t>c2,</t>
  </si>
  <si>
    <t>c3</t>
  </si>
  <si>
    <t>c2</t>
  </si>
  <si>
    <t>c１</t>
  </si>
  <si>
    <t>bブロック</t>
    <phoneticPr fontId="1"/>
  </si>
  <si>
    <t>d3,</t>
  </si>
  <si>
    <t>d1,</t>
  </si>
  <si>
    <t>d2,</t>
  </si>
  <si>
    <t>d3</t>
  </si>
  <si>
    <t>d2</t>
  </si>
  <si>
    <t>d1</t>
  </si>
  <si>
    <t>総得点</t>
    <rPh sb="0" eb="3">
      <t>ソウトクテン</t>
    </rPh>
    <phoneticPr fontId="1"/>
  </si>
  <si>
    <t>ｃｄブロック</t>
    <phoneticPr fontId="1"/>
  </si>
  <si>
    <t>第２会場</t>
    <rPh sb="0" eb="1">
      <t>ダイ</t>
    </rPh>
    <rPh sb="2" eb="4">
      <t>カイジョウ</t>
    </rPh>
    <phoneticPr fontId="1"/>
  </si>
  <si>
    <t>c1</t>
    <phoneticPr fontId="1"/>
  </si>
  <si>
    <t>c2</t>
    <phoneticPr fontId="1"/>
  </si>
  <si>
    <t>c3</t>
    <phoneticPr fontId="1"/>
  </si>
  <si>
    <t>d1</t>
    <phoneticPr fontId="1"/>
  </si>
  <si>
    <t>d2</t>
    <phoneticPr fontId="1"/>
  </si>
  <si>
    <t>d3</t>
    <phoneticPr fontId="1"/>
  </si>
  <si>
    <t>cブロック</t>
    <phoneticPr fontId="1"/>
  </si>
  <si>
    <t>a3,</t>
  </si>
  <si>
    <t>a1,</t>
  </si>
  <si>
    <t>a2,</t>
  </si>
  <si>
    <t>a3</t>
  </si>
  <si>
    <t>a2</t>
  </si>
  <si>
    <t>a１</t>
  </si>
  <si>
    <t>dブロック</t>
    <phoneticPr fontId="1"/>
  </si>
  <si>
    <t>b3,</t>
  </si>
  <si>
    <t>b1,</t>
  </si>
  <si>
    <t>b2,</t>
  </si>
  <si>
    <t>b3</t>
  </si>
  <si>
    <t>b2</t>
  </si>
  <si>
    <t>b1</t>
  </si>
  <si>
    <t>efブロック</t>
    <phoneticPr fontId="1"/>
  </si>
  <si>
    <t>第3会場</t>
    <rPh sb="0" eb="1">
      <t>ダイ</t>
    </rPh>
    <rPh sb="2" eb="4">
      <t>カイジョウ</t>
    </rPh>
    <phoneticPr fontId="1"/>
  </si>
  <si>
    <t>e</t>
  </si>
  <si>
    <t>f</t>
  </si>
  <si>
    <t>e1</t>
  </si>
  <si>
    <t>e2</t>
  </si>
  <si>
    <t>e3</t>
  </si>
  <si>
    <t>f1</t>
  </si>
  <si>
    <t>f2</t>
  </si>
  <si>
    <t>f3</t>
  </si>
  <si>
    <t>eブロック</t>
  </si>
  <si>
    <t>g3,</t>
  </si>
  <si>
    <t>g1,</t>
  </si>
  <si>
    <t>g2,</t>
  </si>
  <si>
    <t>g3</t>
  </si>
  <si>
    <t>g2</t>
  </si>
  <si>
    <t>g１</t>
  </si>
  <si>
    <t>fブロック</t>
  </si>
  <si>
    <t>h3,</t>
  </si>
  <si>
    <t>h1,</t>
  </si>
  <si>
    <t>h2,</t>
  </si>
  <si>
    <t>h3</t>
  </si>
  <si>
    <t>h2</t>
  </si>
  <si>
    <t>h1</t>
  </si>
  <si>
    <t>ghブロック</t>
    <phoneticPr fontId="1"/>
  </si>
  <si>
    <t>g</t>
  </si>
  <si>
    <t>h</t>
  </si>
  <si>
    <t>g1</t>
  </si>
  <si>
    <t>gブロック</t>
  </si>
  <si>
    <t>e3,</t>
  </si>
  <si>
    <t>e1,</t>
  </si>
  <si>
    <t>e2,</t>
  </si>
  <si>
    <t>e１</t>
  </si>
  <si>
    <t>hブロック</t>
  </si>
  <si>
    <t>f3,</t>
  </si>
  <si>
    <t>f1,</t>
  </si>
  <si>
    <t>f2,</t>
  </si>
  <si>
    <t>■第３日</t>
    <phoneticPr fontId="1"/>
  </si>
  <si>
    <t>会場</t>
  </si>
  <si>
    <t>決勝トーナメント</t>
    <phoneticPr fontId="1"/>
  </si>
  <si>
    <t>A④</t>
  </si>
  <si>
    <t>A③</t>
  </si>
  <si>
    <t>B③</t>
  </si>
  <si>
    <t>A①</t>
  </si>
  <si>
    <t>B①</t>
  </si>
  <si>
    <t>A②</t>
  </si>
  <si>
    <t>B②</t>
  </si>
  <si>
    <t>a１位</t>
    <rPh sb="2" eb="3">
      <t>イ</t>
    </rPh>
    <phoneticPr fontId="1"/>
  </si>
  <si>
    <t>b１位</t>
    <rPh sb="2" eb="3">
      <t>イ</t>
    </rPh>
    <phoneticPr fontId="1"/>
  </si>
  <si>
    <t>c１位</t>
    <rPh sb="2" eb="3">
      <t>イ</t>
    </rPh>
    <phoneticPr fontId="1"/>
  </si>
  <si>
    <t>d１位</t>
    <rPh sb="2" eb="3">
      <t>イ</t>
    </rPh>
    <phoneticPr fontId="1"/>
  </si>
  <si>
    <t>e１位</t>
    <rPh sb="2" eb="3">
      <t>イ</t>
    </rPh>
    <phoneticPr fontId="1"/>
  </si>
  <si>
    <t>f１位</t>
    <rPh sb="2" eb="3">
      <t>イ</t>
    </rPh>
    <phoneticPr fontId="1"/>
  </si>
  <si>
    <t>g１位</t>
    <rPh sb="2" eb="3">
      <t>イ</t>
    </rPh>
    <phoneticPr fontId="1"/>
  </si>
  <si>
    <t>h１位</t>
    <rPh sb="2" eb="3">
      <t>イ</t>
    </rPh>
    <phoneticPr fontId="1"/>
  </si>
  <si>
    <t>準々決勝</t>
  </si>
  <si>
    <t>主、 副 、 副 、 4th</t>
  </si>
  <si>
    <t>A①</t>
    <phoneticPr fontId="1"/>
  </si>
  <si>
    <t>（</t>
  </si>
  <si>
    <t>ー</t>
  </si>
  <si>
    <t>）</t>
  </si>
  <si>
    <t>審判委員会</t>
    <rPh sb="0" eb="2">
      <t>シンパン</t>
    </rPh>
    <rPh sb="2" eb="5">
      <t>イインカイ</t>
    </rPh>
    <phoneticPr fontId="1"/>
  </si>
  <si>
    <t>B①</t>
    <phoneticPr fontId="1"/>
  </si>
  <si>
    <t>A②</t>
    <phoneticPr fontId="1"/>
  </si>
  <si>
    <t>B②</t>
    <phoneticPr fontId="1"/>
  </si>
  <si>
    <t>準決勝</t>
  </si>
  <si>
    <t>A③</t>
    <phoneticPr fontId="1"/>
  </si>
  <si>
    <t>A①勝</t>
    <rPh sb="2" eb="3">
      <t>カ</t>
    </rPh>
    <phoneticPr fontId="1"/>
  </si>
  <si>
    <t>B①勝</t>
    <rPh sb="2" eb="3">
      <t>カ</t>
    </rPh>
    <phoneticPr fontId="1"/>
  </si>
  <si>
    <t>B③</t>
    <phoneticPr fontId="1"/>
  </si>
  <si>
    <t>A②勝</t>
    <rPh sb="2" eb="3">
      <t>カ</t>
    </rPh>
    <phoneticPr fontId="1"/>
  </si>
  <si>
    <t>B②勝</t>
    <rPh sb="2" eb="3">
      <t>カ</t>
    </rPh>
    <phoneticPr fontId="1"/>
  </si>
  <si>
    <t>決勝</t>
  </si>
  <si>
    <t>A④</t>
    <phoneticPr fontId="1"/>
  </si>
  <si>
    <t>A③勝</t>
    <rPh sb="2" eb="3">
      <t>カ</t>
    </rPh>
    <phoneticPr fontId="1"/>
  </si>
  <si>
    <t>B③勝</t>
    <rPh sb="2" eb="3">
      <t>カ</t>
    </rPh>
    <phoneticPr fontId="1"/>
  </si>
  <si>
    <t>■成　績</t>
    <rPh sb="1" eb="2">
      <t>シゲル</t>
    </rPh>
    <rPh sb="3" eb="4">
      <t>イサオ</t>
    </rPh>
    <phoneticPr fontId="1"/>
  </si>
  <si>
    <t>優秀選手</t>
    <rPh sb="0" eb="2">
      <t>ユウシュウ</t>
    </rPh>
    <rPh sb="2" eb="4">
      <t>センシュ</t>
    </rPh>
    <phoneticPr fontId="1"/>
  </si>
  <si>
    <t>優　勝</t>
    <rPh sb="0" eb="1">
      <t>ユウ</t>
    </rPh>
    <rPh sb="2" eb="3">
      <t>マサル</t>
    </rPh>
    <phoneticPr fontId="1"/>
  </si>
  <si>
    <t>(               )</t>
    <phoneticPr fontId="1"/>
  </si>
  <si>
    <t>準優勝</t>
    <phoneticPr fontId="1"/>
  </si>
  <si>
    <t>３位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</si>
</sst>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正楷書体-PRO"/>
      <family val="4"/>
      <charset val="128"/>
    </font>
    <font>
      <sz val="1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8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b/>
      <sz val="18"/>
      <name val="ＭＳ Ｐゴシック"/>
      <family val="1"/>
      <scheme val="major"/>
    </font>
    <font>
      <sz val="18"/>
      <name val="ＭＳ Ｐゴシック"/>
      <family val="1"/>
      <scheme val="major"/>
    </font>
    <font>
      <sz val="12"/>
      <name val="ＭＳ Ｐゴシック"/>
      <family val="1"/>
      <scheme val="major"/>
    </font>
    <font>
      <sz val="20"/>
      <color theme="1"/>
      <name val="ＤＨＰ特太ゴシック体"/>
      <family val="3"/>
      <charset val="128"/>
    </font>
    <font>
      <b/>
      <sz val="12"/>
      <name val="ＭＳ Ｐゴシック"/>
      <family val="1"/>
      <scheme val="major"/>
    </font>
    <font>
      <sz val="12"/>
      <color theme="1"/>
      <name val="ＭＳ Ｐゴシック"/>
      <family val="2"/>
      <scheme val="minor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4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0" fontId="7" fillId="0" borderId="0" xfId="0" applyFont="1" applyAlignment="1">
      <alignment horizontal="distributed"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14" fontId="2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top" textRotation="255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distributed" vertical="center"/>
    </xf>
    <xf numFmtId="0" fontId="27" fillId="0" borderId="0" xfId="0" applyFont="1">
      <alignment vertical="center"/>
    </xf>
    <xf numFmtId="0" fontId="11" fillId="0" borderId="0" xfId="0" applyFont="1">
      <alignment vertical="center"/>
    </xf>
    <xf numFmtId="20" fontId="14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28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9" xfId="0" applyFont="1" applyFill="1" applyBorder="1" applyAlignment="1">
      <alignment vertical="center" textRotation="255" wrapText="1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 wrapText="1"/>
    </xf>
    <xf numFmtId="14" fontId="7" fillId="0" borderId="1" xfId="0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14" fontId="7" fillId="0" borderId="2" xfId="0" applyNumberFormat="1" applyFont="1" applyFill="1" applyBorder="1" applyAlignment="1">
      <alignment vertical="center" shrinkToFit="1"/>
    </xf>
    <xf numFmtId="0" fontId="2" fillId="0" borderId="2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0" borderId="2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2" fillId="0" borderId="3" xfId="0" applyFont="1" applyFill="1" applyBorder="1" applyAlignment="1">
      <alignment vertical="center" textRotation="255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textRotation="255" wrapText="1"/>
    </xf>
    <xf numFmtId="0" fontId="8" fillId="0" borderId="9" xfId="0" applyFont="1" applyFill="1" applyBorder="1" applyAlignment="1">
      <alignment vertical="center" textRotation="255" wrapText="1"/>
    </xf>
    <xf numFmtId="0" fontId="8" fillId="0" borderId="7" xfId="0" applyFont="1" applyFill="1" applyBorder="1" applyAlignment="1">
      <alignment vertical="center" textRotation="255" wrapText="1"/>
    </xf>
    <xf numFmtId="0" fontId="8" fillId="0" borderId="5" xfId="0" applyFont="1" applyFill="1" applyBorder="1" applyAlignment="1">
      <alignment vertical="center" textRotation="255" wrapText="1"/>
    </xf>
    <xf numFmtId="0" fontId="8" fillId="0" borderId="10" xfId="0" applyFont="1" applyFill="1" applyBorder="1" applyAlignment="1">
      <alignment vertical="center" textRotation="255" wrapText="1"/>
    </xf>
    <xf numFmtId="0" fontId="8" fillId="0" borderId="8" xfId="0" applyFont="1" applyFill="1" applyBorder="1" applyAlignment="1">
      <alignment vertical="center" textRotation="255" wrapText="1"/>
    </xf>
    <xf numFmtId="0" fontId="2" fillId="0" borderId="5" xfId="0" applyFont="1" applyFill="1" applyBorder="1" applyAlignment="1">
      <alignment vertical="center" textRotation="255" wrapText="1"/>
    </xf>
    <xf numFmtId="0" fontId="2" fillId="0" borderId="4" xfId="0" applyFont="1" applyFill="1" applyBorder="1" applyAlignment="1">
      <alignment vertical="center" textRotation="255" wrapText="1"/>
    </xf>
    <xf numFmtId="0" fontId="2" fillId="0" borderId="10" xfId="0" applyFont="1" applyFill="1" applyBorder="1" applyAlignment="1">
      <alignment vertical="center" textRotation="255" wrapText="1"/>
    </xf>
    <xf numFmtId="0" fontId="2" fillId="0" borderId="8" xfId="0" applyFont="1" applyFill="1" applyBorder="1" applyAlignment="1">
      <alignment vertical="center" textRotation="255" wrapText="1"/>
    </xf>
    <xf numFmtId="0" fontId="2" fillId="0" borderId="7" xfId="0" applyFont="1" applyFill="1" applyBorder="1" applyAlignment="1">
      <alignment vertical="center" textRotation="255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8" fillId="0" borderId="3" xfId="0" applyFont="1" applyFill="1" applyBorder="1">
      <alignment vertical="center"/>
    </xf>
    <xf numFmtId="0" fontId="2" fillId="0" borderId="0" xfId="0" applyFont="1" applyAlignment="1">
      <alignment vertical="top" textRotation="255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" fillId="0" borderId="0" xfId="0" applyFont="1" applyAlignment="1">
      <alignment vertical="top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20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30" fillId="0" borderId="0" xfId="0" applyFont="1" applyAlignment="1">
      <alignment horizontal="distributed" vertical="center"/>
    </xf>
    <xf numFmtId="0" fontId="25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23" xfId="0" applyBorder="1">
      <alignment vertical="center"/>
    </xf>
    <xf numFmtId="0" fontId="27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 textRotation="91"/>
    </xf>
    <xf numFmtId="0" fontId="19" fillId="0" borderId="0" xfId="0" applyFont="1" applyAlignment="1">
      <alignment horizontal="distributed" vertical="center"/>
    </xf>
    <xf numFmtId="0" fontId="31" fillId="0" borderId="22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49" fontId="34" fillId="0" borderId="0" xfId="0" quotePrefix="1" applyNumberFormat="1" applyFont="1" applyAlignment="1">
      <alignment horizontal="left" vertical="center" shrinkToFit="1"/>
    </xf>
    <xf numFmtId="0" fontId="34" fillId="0" borderId="0" xfId="0" quotePrefix="1" applyFont="1" applyAlignment="1">
      <alignment vertical="center" shrinkToFit="1"/>
    </xf>
    <xf numFmtId="0" fontId="34" fillId="0" borderId="0" xfId="0" applyFont="1" applyAlignment="1">
      <alignment horizontal="left" vertical="center" shrinkToFit="1"/>
    </xf>
    <xf numFmtId="0" fontId="34" fillId="0" borderId="0" xfId="0" applyFont="1">
      <alignment vertical="center"/>
    </xf>
    <xf numFmtId="0" fontId="34" fillId="0" borderId="0" xfId="0" quotePrefix="1" applyFont="1" applyAlignment="1">
      <alignment horizontal="left" vertical="center" shrinkToFit="1"/>
    </xf>
    <xf numFmtId="0" fontId="37" fillId="0" borderId="0" xfId="0" applyFont="1">
      <alignment vertical="center"/>
    </xf>
    <xf numFmtId="49" fontId="34" fillId="0" borderId="0" xfId="0" quotePrefix="1" applyNumberFormat="1" applyFont="1" applyAlignment="1">
      <alignment vertical="center" shrinkToFit="1"/>
    </xf>
    <xf numFmtId="49" fontId="34" fillId="0" borderId="0" xfId="0" applyNumberFormat="1" applyFont="1" applyAlignment="1">
      <alignment vertical="center" shrinkToFit="1"/>
    </xf>
    <xf numFmtId="0" fontId="34" fillId="0" borderId="0" xfId="0" applyFont="1" applyFill="1" applyAlignment="1">
      <alignment horizontal="left" vertical="center" shrinkToFi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>
      <alignment vertical="center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Alignment="1">
      <alignment horizontal="center" vertical="center" shrinkToFit="1"/>
    </xf>
    <xf numFmtId="0" fontId="36" fillId="0" borderId="0" xfId="0" applyFont="1" applyFill="1" applyAlignment="1">
      <alignment horizontal="right" vertical="center"/>
    </xf>
    <xf numFmtId="0" fontId="5" fillId="0" borderId="0" xfId="1" applyFont="1" applyFill="1" applyAlignment="1">
      <alignment vertical="center" shrinkToFit="1"/>
    </xf>
    <xf numFmtId="0" fontId="37" fillId="0" borderId="0" xfId="0" applyFont="1" applyFill="1">
      <alignment vertical="center"/>
    </xf>
    <xf numFmtId="0" fontId="26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0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 textRotation="255" wrapText="1" shrinkToFit="1"/>
    </xf>
    <xf numFmtId="0" fontId="5" fillId="0" borderId="29" xfId="0" applyFont="1" applyFill="1" applyBorder="1" applyAlignment="1">
      <alignment horizontal="center" vertical="center" textRotation="255" wrapText="1" shrinkToFit="1"/>
    </xf>
    <xf numFmtId="0" fontId="5" fillId="0" borderId="30" xfId="0" applyFont="1" applyFill="1" applyBorder="1" applyAlignment="1">
      <alignment horizontal="center" vertical="center" textRotation="255" wrapText="1" shrinkToFit="1"/>
    </xf>
    <xf numFmtId="0" fontId="5" fillId="0" borderId="31" xfId="0" applyFont="1" applyFill="1" applyBorder="1" applyAlignment="1">
      <alignment horizontal="center" vertical="center" textRotation="255" wrapText="1" shrinkToFit="1"/>
    </xf>
    <xf numFmtId="0" fontId="5" fillId="0" borderId="32" xfId="0" applyFont="1" applyFill="1" applyBorder="1" applyAlignment="1">
      <alignment horizontal="center" vertical="center" textRotation="255" wrapText="1" shrinkToFit="1"/>
    </xf>
    <xf numFmtId="0" fontId="5" fillId="0" borderId="33" xfId="0" applyFont="1" applyFill="1" applyBorder="1" applyAlignment="1">
      <alignment horizontal="center" vertical="center" textRotation="255" wrapText="1" shrinkToFit="1"/>
    </xf>
    <xf numFmtId="0" fontId="42" fillId="0" borderId="22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textRotation="255" wrapText="1" shrinkToFit="1"/>
    </xf>
    <xf numFmtId="49" fontId="5" fillId="0" borderId="29" xfId="0" applyNumberFormat="1" applyFont="1" applyFill="1" applyBorder="1" applyAlignment="1">
      <alignment horizontal="center" vertical="center" textRotation="255" wrapText="1" shrinkToFit="1"/>
    </xf>
    <xf numFmtId="49" fontId="5" fillId="0" borderId="30" xfId="0" applyNumberFormat="1" applyFont="1" applyFill="1" applyBorder="1" applyAlignment="1">
      <alignment horizontal="center" vertical="center" textRotation="255" wrapText="1" shrinkToFit="1"/>
    </xf>
    <xf numFmtId="49" fontId="5" fillId="0" borderId="31" xfId="0" applyNumberFormat="1" applyFont="1" applyFill="1" applyBorder="1" applyAlignment="1">
      <alignment horizontal="center" vertical="center" textRotation="255" wrapText="1" shrinkToFit="1"/>
    </xf>
    <xf numFmtId="49" fontId="5" fillId="0" borderId="32" xfId="0" applyNumberFormat="1" applyFont="1" applyFill="1" applyBorder="1" applyAlignment="1">
      <alignment horizontal="center" vertical="center" textRotation="255" wrapText="1" shrinkToFit="1"/>
    </xf>
    <xf numFmtId="49" fontId="5" fillId="0" borderId="33" xfId="0" applyNumberFormat="1" applyFont="1" applyFill="1" applyBorder="1" applyAlignment="1">
      <alignment horizontal="center" vertical="center" textRotation="255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 shrinkToFit="1"/>
    </xf>
    <xf numFmtId="0" fontId="42" fillId="0" borderId="22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 textRotation="255" wrapText="1"/>
    </xf>
    <xf numFmtId="0" fontId="8" fillId="0" borderId="34" xfId="0" applyFont="1" applyFill="1" applyBorder="1" applyAlignment="1">
      <alignment horizontal="center" vertical="center" textRotation="255" wrapText="1"/>
    </xf>
    <xf numFmtId="49" fontId="8" fillId="0" borderId="28" xfId="0" applyNumberFormat="1" applyFont="1" applyFill="1" applyBorder="1" applyAlignment="1">
      <alignment horizontal="center" vertical="center" textRotation="255" shrinkToFit="1"/>
    </xf>
    <xf numFmtId="49" fontId="8" fillId="0" borderId="29" xfId="0" applyNumberFormat="1" applyFont="1" applyFill="1" applyBorder="1" applyAlignment="1">
      <alignment horizontal="center" vertical="center" textRotation="255" shrinkToFit="1"/>
    </xf>
    <xf numFmtId="49" fontId="8" fillId="0" borderId="30" xfId="0" applyNumberFormat="1" applyFont="1" applyFill="1" applyBorder="1" applyAlignment="1">
      <alignment horizontal="center" vertical="center" textRotation="255" shrinkToFit="1"/>
    </xf>
    <xf numFmtId="49" fontId="8" fillId="0" borderId="31" xfId="0" applyNumberFormat="1" applyFont="1" applyFill="1" applyBorder="1" applyAlignment="1">
      <alignment horizontal="center" vertical="center" textRotation="255" shrinkToFit="1"/>
    </xf>
    <xf numFmtId="49" fontId="8" fillId="0" borderId="32" xfId="0" applyNumberFormat="1" applyFont="1" applyFill="1" applyBorder="1" applyAlignment="1">
      <alignment horizontal="center" vertical="center" textRotation="255" shrinkToFit="1"/>
    </xf>
    <xf numFmtId="49" fontId="8" fillId="0" borderId="33" xfId="0" applyNumberFormat="1" applyFont="1" applyFill="1" applyBorder="1" applyAlignment="1">
      <alignment horizontal="center" vertical="center" textRotation="255" shrinkToFit="1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textRotation="255" wrapText="1"/>
    </xf>
    <xf numFmtId="0" fontId="2" fillId="0" borderId="0" xfId="0" applyFont="1" applyAlignment="1">
      <alignment horizontal="center" vertical="top" textRotation="255" wrapText="1"/>
    </xf>
    <xf numFmtId="0" fontId="41" fillId="0" borderId="0" xfId="0" applyFont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top" textRotation="255"/>
    </xf>
    <xf numFmtId="0" fontId="17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 textRotation="255" wrapText="1"/>
    </xf>
    <xf numFmtId="0" fontId="5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distributed"/>
    </xf>
    <xf numFmtId="0" fontId="27" fillId="0" borderId="19" xfId="0" applyFont="1" applyBorder="1" applyAlignment="1">
      <alignment horizontal="center" vertical="distributed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top" textRotation="255" shrinkToFit="1"/>
    </xf>
    <xf numFmtId="0" fontId="7" fillId="0" borderId="19" xfId="0" applyFont="1" applyBorder="1" applyAlignment="1">
      <alignment horizontal="center" vertical="top" textRotation="255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2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9" fillId="0" borderId="23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distributed" textRotation="255" shrinkToFit="1"/>
    </xf>
    <xf numFmtId="0" fontId="2" fillId="0" borderId="22" xfId="0" applyFont="1" applyBorder="1" applyAlignment="1">
      <alignment horizontal="center" vertical="distributed" textRotation="255" shrinkToFit="1"/>
    </xf>
    <xf numFmtId="0" fontId="2" fillId="0" borderId="9" xfId="0" applyFont="1" applyBorder="1" applyAlignment="1">
      <alignment horizontal="center" vertical="distributed" textRotation="255" shrinkToFit="1"/>
    </xf>
    <xf numFmtId="0" fontId="2" fillId="0" borderId="10" xfId="0" applyFont="1" applyBorder="1" applyAlignment="1">
      <alignment horizontal="center" vertical="distributed" textRotation="255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1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0" xfId="0" applyFont="1" applyFill="1" applyAlignment="1">
      <alignment horizontal="center" vertical="top" textRotation="255" wrapText="1"/>
    </xf>
    <xf numFmtId="0" fontId="40" fillId="4" borderId="0" xfId="0" applyFont="1" applyFill="1" applyAlignment="1">
      <alignment horizontal="center" vertical="top" textRotation="255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4" borderId="0" xfId="0" applyFont="1" applyFill="1" applyAlignment="1">
      <alignment horizontal="center" vertical="top" textRotation="255" wrapText="1"/>
    </xf>
    <xf numFmtId="0" fontId="41" fillId="3" borderId="0" xfId="0" applyFont="1" applyFill="1" applyAlignment="1">
      <alignment horizontal="center" vertical="top" textRotation="255" wrapText="1"/>
    </xf>
    <xf numFmtId="0" fontId="44" fillId="4" borderId="0" xfId="0" applyFont="1" applyFill="1" applyAlignment="1">
      <alignment horizontal="center" vertical="top" textRotation="255" wrapText="1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43" fillId="4" borderId="0" xfId="0" applyFont="1" applyFill="1" applyAlignment="1">
      <alignment horizontal="center" vertical="top" textRotation="255" wrapText="1"/>
    </xf>
    <xf numFmtId="0" fontId="41" fillId="4" borderId="0" xfId="0" applyFont="1" applyFill="1" applyAlignment="1">
      <alignment horizontal="center" vertical="top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7" fillId="0" borderId="22" xfId="0" applyFont="1" applyBorder="1" applyAlignment="1">
      <alignment horizontal="center" vertical="distributed" textRotation="255" shrinkToFit="1"/>
    </xf>
    <xf numFmtId="0" fontId="6" fillId="0" borderId="22" xfId="0" applyFont="1" applyBorder="1" applyAlignment="1">
      <alignment horizontal="center" vertical="distributed" textRotation="255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3" borderId="22" xfId="0" applyFont="1" applyFill="1" applyBorder="1" applyAlignment="1">
      <alignment horizontal="distributed" vertical="center"/>
    </xf>
    <xf numFmtId="0" fontId="39" fillId="3" borderId="22" xfId="0" applyFont="1" applyFill="1" applyBorder="1" applyAlignment="1">
      <alignment horizontal="distributed" vertical="center"/>
    </xf>
    <xf numFmtId="0" fontId="38" fillId="3" borderId="22" xfId="0" applyFont="1" applyFill="1" applyBorder="1" applyAlignment="1">
      <alignment horizontal="distributed" vertical="center"/>
    </xf>
    <xf numFmtId="0" fontId="6" fillId="4" borderId="22" xfId="0" applyFont="1" applyFill="1" applyBorder="1" applyAlignment="1">
      <alignment horizontal="distributed" vertical="center"/>
    </xf>
    <xf numFmtId="0" fontId="38" fillId="4" borderId="22" xfId="0" applyFont="1" applyFill="1" applyBorder="1" applyAlignment="1">
      <alignment horizontal="distributed" vertical="center"/>
    </xf>
    <xf numFmtId="0" fontId="39" fillId="4" borderId="22" xfId="0" applyFont="1" applyFill="1" applyBorder="1" applyAlignment="1">
      <alignment horizontal="distributed" vertical="center"/>
    </xf>
    <xf numFmtId="0" fontId="41" fillId="4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textRotation="255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textRotation="255" wrapText="1"/>
    </xf>
    <xf numFmtId="0" fontId="15" fillId="0" borderId="0" xfId="0" applyFont="1" applyFill="1" applyBorder="1" applyAlignment="1">
      <alignment vertical="center" wrapText="1"/>
    </xf>
    <xf numFmtId="0" fontId="15" fillId="4" borderId="22" xfId="0" applyFont="1" applyFill="1" applyBorder="1" applyAlignment="1">
      <alignment horizontal="center" vertical="center" textRotation="255" wrapText="1"/>
    </xf>
    <xf numFmtId="0" fontId="5" fillId="4" borderId="22" xfId="0" applyFont="1" applyFill="1" applyBorder="1" applyAlignment="1">
      <alignment horizontal="center" vertical="center" textRotation="255" wrapText="1"/>
    </xf>
    <xf numFmtId="0" fontId="6" fillId="3" borderId="22" xfId="0" applyFont="1" applyFill="1" applyBorder="1" applyAlignment="1">
      <alignment horizontal="center" vertical="center" textRotation="255" wrapText="1"/>
    </xf>
    <xf numFmtId="0" fontId="5" fillId="3" borderId="22" xfId="0" applyFont="1" applyFill="1" applyBorder="1" applyAlignment="1">
      <alignment horizontal="center" vertical="center" textRotation="255" wrapText="1"/>
    </xf>
    <xf numFmtId="0" fontId="15" fillId="3" borderId="22" xfId="0" applyFont="1" applyFill="1" applyBorder="1" applyAlignment="1">
      <alignment horizontal="center" vertical="center" textRotation="255" wrapText="1"/>
    </xf>
    <xf numFmtId="0" fontId="21" fillId="3" borderId="22" xfId="0" applyFont="1" applyFill="1" applyBorder="1" applyAlignment="1">
      <alignment horizontal="center" vertical="center" textRotation="255" wrapText="1"/>
    </xf>
    <xf numFmtId="0" fontId="1" fillId="3" borderId="22" xfId="0" applyFont="1" applyFill="1" applyBorder="1" applyAlignment="1">
      <alignment horizontal="center" vertical="center" textRotation="255" wrapText="1"/>
    </xf>
    <xf numFmtId="0" fontId="21" fillId="4" borderId="22" xfId="0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6" workbookViewId="0">
      <selection activeCell="B51" sqref="B51"/>
    </sheetView>
  </sheetViews>
  <sheetFormatPr defaultRowHeight="14.4"/>
  <cols>
    <col min="1" max="1" width="11" style="154" customWidth="1"/>
    <col min="2" max="2" width="11" customWidth="1"/>
    <col min="3" max="3" width="3.6640625" bestFit="1" customWidth="1"/>
    <col min="4" max="4" width="42.44140625" bestFit="1" customWidth="1"/>
    <col min="5" max="5" width="29.88671875" style="180" bestFit="1" customWidth="1"/>
    <col min="6" max="256" width="11" customWidth="1"/>
  </cols>
  <sheetData>
    <row r="1" spans="1:11" ht="21" customHeight="1">
      <c r="A1" s="183" t="s">
        <v>0</v>
      </c>
      <c r="B1" s="182"/>
      <c r="C1" s="182"/>
      <c r="D1" s="182"/>
      <c r="E1" s="182"/>
      <c r="F1" s="155"/>
      <c r="G1" s="155"/>
      <c r="H1" s="155"/>
      <c r="I1" s="155"/>
      <c r="J1" s="155"/>
    </row>
    <row r="2" spans="1:11" ht="21">
      <c r="A2" s="156" t="s">
        <v>1</v>
      </c>
      <c r="B2" s="157"/>
      <c r="C2" s="157"/>
      <c r="D2" s="184"/>
      <c r="E2" s="184"/>
      <c r="F2" s="157"/>
      <c r="G2" s="157"/>
      <c r="H2" s="157"/>
      <c r="I2" s="157"/>
      <c r="J2" s="157"/>
    </row>
    <row r="3" spans="1:11" ht="15" customHeight="1">
      <c r="A3" s="204">
        <f>COUNTIF(B:B,B3)</f>
        <v>1</v>
      </c>
      <c r="B3" s="158" t="s">
        <v>2</v>
      </c>
      <c r="C3" s="159">
        <v>1</v>
      </c>
      <c r="D3" s="160" t="s">
        <v>3</v>
      </c>
      <c r="E3" s="184"/>
      <c r="F3" s="157"/>
      <c r="G3" s="162"/>
      <c r="H3" s="162"/>
      <c r="I3" s="162"/>
      <c r="J3" s="163"/>
      <c r="K3" s="157"/>
    </row>
    <row r="4" spans="1:11" ht="15" customHeight="1">
      <c r="A4" s="204">
        <f t="shared" ref="A4:A50" si="0">COUNTIF(B:B,B4)</f>
        <v>1</v>
      </c>
      <c r="B4" s="158" t="s">
        <v>4</v>
      </c>
      <c r="C4" s="159">
        <v>2</v>
      </c>
      <c r="D4" s="160" t="s">
        <v>5</v>
      </c>
      <c r="E4" s="184" t="s">
        <v>6</v>
      </c>
    </row>
    <row r="5" spans="1:11" ht="15" customHeight="1">
      <c r="A5" s="204">
        <f t="shared" si="0"/>
        <v>1</v>
      </c>
      <c r="B5" s="158" t="s">
        <v>7</v>
      </c>
      <c r="C5" s="159">
        <v>3</v>
      </c>
      <c r="D5" s="160" t="s">
        <v>8</v>
      </c>
      <c r="E5" s="184"/>
    </row>
    <row r="6" spans="1:11" ht="15" customHeight="1">
      <c r="A6" s="204">
        <f t="shared" si="0"/>
        <v>1</v>
      </c>
      <c r="B6" s="158" t="s">
        <v>9</v>
      </c>
      <c r="C6" s="159">
        <v>4</v>
      </c>
      <c r="D6" s="164" t="s">
        <v>10</v>
      </c>
      <c r="E6" s="184"/>
    </row>
    <row r="7" spans="1:11" ht="15" customHeight="1">
      <c r="A7" s="204">
        <f t="shared" si="0"/>
        <v>1</v>
      </c>
      <c r="B7" s="181" t="s">
        <v>11</v>
      </c>
      <c r="C7" s="159">
        <v>5</v>
      </c>
      <c r="D7" s="166" t="s">
        <v>12</v>
      </c>
      <c r="E7" s="184"/>
      <c r="F7" s="167"/>
      <c r="G7" s="162"/>
      <c r="H7" s="162"/>
      <c r="I7" s="162"/>
      <c r="J7" s="163"/>
      <c r="K7" s="161"/>
    </row>
    <row r="8" spans="1:11" ht="15" customHeight="1">
      <c r="A8" s="204">
        <f t="shared" si="0"/>
        <v>1</v>
      </c>
      <c r="B8" s="181" t="s">
        <v>13</v>
      </c>
      <c r="C8" s="159">
        <v>6</v>
      </c>
      <c r="D8" s="168" t="s">
        <v>14</v>
      </c>
      <c r="E8" s="184" t="s">
        <v>15</v>
      </c>
      <c r="F8" s="167"/>
      <c r="G8" s="162"/>
      <c r="H8" s="162"/>
      <c r="I8" s="162"/>
      <c r="J8" s="163"/>
      <c r="K8" s="161"/>
    </row>
    <row r="9" spans="1:11" ht="15" customHeight="1">
      <c r="A9" s="204">
        <f t="shared" si="0"/>
        <v>1</v>
      </c>
      <c r="B9" s="181" t="s">
        <v>16</v>
      </c>
      <c r="C9" s="159">
        <v>7</v>
      </c>
      <c r="D9" s="160" t="s">
        <v>17</v>
      </c>
      <c r="E9" s="184"/>
      <c r="F9" s="167"/>
      <c r="G9" s="162"/>
      <c r="H9" s="162"/>
      <c r="I9" s="162"/>
      <c r="J9" s="163"/>
      <c r="K9" s="161"/>
    </row>
    <row r="10" spans="1:11" s="1" customFormat="1" ht="15" customHeight="1">
      <c r="A10" s="204">
        <f t="shared" si="0"/>
        <v>1</v>
      </c>
      <c r="B10" s="181" t="s">
        <v>18</v>
      </c>
      <c r="C10" s="159">
        <v>8</v>
      </c>
      <c r="D10" s="172" t="s">
        <v>19</v>
      </c>
      <c r="E10" s="185" t="s">
        <v>20</v>
      </c>
      <c r="F10" s="174"/>
      <c r="G10" s="175"/>
      <c r="H10" s="176"/>
      <c r="I10" s="176"/>
      <c r="J10" s="177"/>
      <c r="K10" s="173"/>
    </row>
    <row r="11" spans="1:11" s="1" customFormat="1" ht="15" customHeight="1">
      <c r="A11" s="204">
        <f t="shared" si="0"/>
        <v>1</v>
      </c>
      <c r="B11" s="181" t="s">
        <v>21</v>
      </c>
      <c r="C11" s="159">
        <v>9</v>
      </c>
      <c r="D11" s="175" t="s">
        <v>22</v>
      </c>
      <c r="E11" s="185" t="s">
        <v>23</v>
      </c>
      <c r="F11" s="174"/>
      <c r="G11" s="175"/>
      <c r="H11" s="176"/>
      <c r="I11" s="176"/>
      <c r="J11" s="177"/>
      <c r="K11" s="173"/>
    </row>
    <row r="12" spans="1:11" s="1" customFormat="1" ht="15" customHeight="1">
      <c r="A12" s="204">
        <f t="shared" si="0"/>
        <v>1</v>
      </c>
      <c r="B12" s="181" t="s">
        <v>24</v>
      </c>
      <c r="C12" s="159">
        <v>10</v>
      </c>
      <c r="D12" s="172" t="s">
        <v>25</v>
      </c>
      <c r="E12" s="185" t="s">
        <v>26</v>
      </c>
      <c r="F12" s="174"/>
      <c r="G12" s="175"/>
      <c r="H12" s="176"/>
      <c r="I12" s="176"/>
      <c r="J12" s="177"/>
      <c r="K12" s="173"/>
    </row>
    <row r="13" spans="1:11" s="1" customFormat="1" ht="15" customHeight="1">
      <c r="A13" s="204">
        <f t="shared" si="0"/>
        <v>1</v>
      </c>
      <c r="B13" s="181" t="s">
        <v>27</v>
      </c>
      <c r="C13" s="159">
        <v>11</v>
      </c>
      <c r="D13" s="175" t="s">
        <v>28</v>
      </c>
      <c r="E13" s="185" t="s">
        <v>29</v>
      </c>
      <c r="F13" s="174"/>
      <c r="G13" s="175"/>
      <c r="H13" s="176"/>
      <c r="I13" s="176"/>
      <c r="J13" s="177"/>
      <c r="K13" s="173"/>
    </row>
    <row r="14" spans="1:11" s="1" customFormat="1" ht="15" customHeight="1">
      <c r="A14" s="204">
        <f t="shared" si="0"/>
        <v>1</v>
      </c>
      <c r="B14" s="181" t="s">
        <v>30</v>
      </c>
      <c r="C14" s="159">
        <v>12</v>
      </c>
      <c r="D14" s="178" t="s">
        <v>31</v>
      </c>
      <c r="E14" s="185"/>
    </row>
    <row r="15" spans="1:11" s="1" customFormat="1" ht="15" customHeight="1">
      <c r="A15" s="204">
        <f t="shared" si="0"/>
        <v>1</v>
      </c>
      <c r="B15" s="181" t="s">
        <v>32</v>
      </c>
      <c r="C15" s="159">
        <v>13</v>
      </c>
      <c r="D15" s="178" t="s">
        <v>33</v>
      </c>
      <c r="E15" s="185"/>
    </row>
    <row r="16" spans="1:11" s="1" customFormat="1" ht="15" customHeight="1">
      <c r="A16" s="204">
        <f t="shared" si="0"/>
        <v>1</v>
      </c>
      <c r="B16" s="181" t="s">
        <v>34</v>
      </c>
      <c r="C16" s="159">
        <v>14</v>
      </c>
      <c r="D16" s="179" t="s">
        <v>35</v>
      </c>
      <c r="E16" s="185"/>
    </row>
    <row r="17" spans="1:5" s="1" customFormat="1" ht="15" customHeight="1">
      <c r="A17" s="204">
        <f t="shared" si="0"/>
        <v>1</v>
      </c>
      <c r="B17" s="181" t="s">
        <v>36</v>
      </c>
      <c r="C17" s="159">
        <v>15</v>
      </c>
      <c r="D17" s="179" t="s">
        <v>37</v>
      </c>
      <c r="E17" s="185"/>
    </row>
    <row r="18" spans="1:5" s="1" customFormat="1" ht="15" customHeight="1">
      <c r="A18" s="204">
        <f t="shared" si="0"/>
        <v>1</v>
      </c>
      <c r="B18" s="181" t="s">
        <v>38</v>
      </c>
      <c r="C18" s="159">
        <v>16</v>
      </c>
      <c r="D18" s="179" t="s">
        <v>39</v>
      </c>
      <c r="E18" s="185"/>
    </row>
    <row r="19" spans="1:5" ht="15" customHeight="1">
      <c r="A19" s="204">
        <f t="shared" si="0"/>
        <v>1</v>
      </c>
      <c r="B19" s="181" t="s">
        <v>40</v>
      </c>
      <c r="C19" s="159">
        <v>17</v>
      </c>
      <c r="D19" s="170" t="s">
        <v>41</v>
      </c>
      <c r="E19" s="184"/>
    </row>
    <row r="20" spans="1:5" ht="15" customHeight="1">
      <c r="A20" s="204">
        <f t="shared" si="0"/>
        <v>1</v>
      </c>
      <c r="B20" s="181" t="s">
        <v>42</v>
      </c>
      <c r="C20" s="159">
        <v>18</v>
      </c>
      <c r="D20" s="160" t="s">
        <v>43</v>
      </c>
      <c r="E20" s="184"/>
    </row>
    <row r="21" spans="1:5" ht="15" customHeight="1">
      <c r="A21" s="204">
        <f t="shared" si="0"/>
        <v>1</v>
      </c>
      <c r="B21" s="181" t="s">
        <v>44</v>
      </c>
      <c r="C21" s="159">
        <v>19</v>
      </c>
      <c r="D21" s="160" t="s">
        <v>45</v>
      </c>
      <c r="E21" s="184"/>
    </row>
    <row r="22" spans="1:5" ht="15" customHeight="1">
      <c r="A22" s="204">
        <f t="shared" si="0"/>
        <v>1</v>
      </c>
      <c r="B22" s="181" t="s">
        <v>46</v>
      </c>
      <c r="C22" s="159">
        <v>20</v>
      </c>
      <c r="D22" s="160" t="s">
        <v>47</v>
      </c>
      <c r="E22" s="184"/>
    </row>
    <row r="23" spans="1:5" ht="15" customHeight="1">
      <c r="A23" s="204">
        <f t="shared" si="0"/>
        <v>1</v>
      </c>
      <c r="B23" s="181" t="s">
        <v>48</v>
      </c>
      <c r="C23" s="159">
        <v>21</v>
      </c>
      <c r="D23" s="160" t="s">
        <v>49</v>
      </c>
      <c r="E23" s="184"/>
    </row>
    <row r="24" spans="1:5" ht="15" customHeight="1">
      <c r="A24" s="204">
        <f t="shared" si="0"/>
        <v>1</v>
      </c>
      <c r="B24" s="181" t="s">
        <v>50</v>
      </c>
      <c r="C24" s="159">
        <v>22</v>
      </c>
      <c r="D24" s="170" t="s">
        <v>51</v>
      </c>
      <c r="E24" s="184"/>
    </row>
    <row r="25" spans="1:5" ht="15" customHeight="1">
      <c r="A25" s="204">
        <f t="shared" si="0"/>
        <v>1</v>
      </c>
      <c r="B25" s="181" t="s">
        <v>52</v>
      </c>
      <c r="C25" s="159">
        <v>23</v>
      </c>
      <c r="D25" s="170" t="s">
        <v>53</v>
      </c>
      <c r="E25" s="184"/>
    </row>
    <row r="26" spans="1:5" ht="15" customHeight="1">
      <c r="A26" s="204">
        <f t="shared" si="0"/>
        <v>1</v>
      </c>
      <c r="B26" s="181" t="s">
        <v>54</v>
      </c>
      <c r="C26" s="159">
        <v>24</v>
      </c>
      <c r="D26" s="165" t="s">
        <v>55</v>
      </c>
      <c r="E26" s="184"/>
    </row>
    <row r="27" spans="1:5" ht="15" customHeight="1">
      <c r="A27" s="204">
        <f t="shared" si="0"/>
        <v>1</v>
      </c>
      <c r="B27" s="181" t="s">
        <v>56</v>
      </c>
      <c r="C27" s="159">
        <v>25</v>
      </c>
      <c r="D27" s="165" t="s">
        <v>57</v>
      </c>
      <c r="E27" s="184"/>
    </row>
    <row r="28" spans="1:5" ht="15" customHeight="1">
      <c r="A28" s="204">
        <f t="shared" si="0"/>
        <v>1</v>
      </c>
      <c r="B28" s="181" t="s">
        <v>58</v>
      </c>
      <c r="C28" s="159">
        <v>26</v>
      </c>
      <c r="D28" s="171" t="s">
        <v>59</v>
      </c>
      <c r="E28" s="184"/>
    </row>
    <row r="29" spans="1:5" ht="15" customHeight="1">
      <c r="A29" s="204">
        <f t="shared" si="0"/>
        <v>1</v>
      </c>
      <c r="B29" s="181" t="s">
        <v>60</v>
      </c>
      <c r="C29" s="159">
        <v>27</v>
      </c>
      <c r="D29" s="165" t="s">
        <v>61</v>
      </c>
      <c r="E29" s="184"/>
    </row>
    <row r="30" spans="1:5" ht="15" customHeight="1">
      <c r="A30" s="204">
        <f t="shared" si="0"/>
        <v>1</v>
      </c>
      <c r="B30" s="181" t="s">
        <v>62</v>
      </c>
      <c r="C30" s="159">
        <v>28</v>
      </c>
      <c r="D30" s="165" t="s">
        <v>63</v>
      </c>
      <c r="E30" s="184"/>
    </row>
    <row r="31" spans="1:5" ht="15" customHeight="1">
      <c r="A31" s="204">
        <f t="shared" si="0"/>
        <v>1</v>
      </c>
      <c r="B31" s="181" t="s">
        <v>64</v>
      </c>
      <c r="C31" s="159">
        <v>29</v>
      </c>
      <c r="D31" s="165" t="s">
        <v>65</v>
      </c>
      <c r="E31" s="184"/>
    </row>
    <row r="32" spans="1:5" ht="15" customHeight="1">
      <c r="A32" s="204">
        <f t="shared" si="0"/>
        <v>1</v>
      </c>
      <c r="B32" s="181" t="s">
        <v>66</v>
      </c>
      <c r="C32" s="159">
        <v>30</v>
      </c>
      <c r="D32" s="165" t="s">
        <v>67</v>
      </c>
      <c r="E32" s="184"/>
    </row>
    <row r="33" spans="1:4" ht="15" customHeight="1">
      <c r="A33" s="204">
        <f t="shared" si="0"/>
        <v>1</v>
      </c>
      <c r="B33" s="181" t="s">
        <v>68</v>
      </c>
      <c r="C33" s="159">
        <v>31</v>
      </c>
      <c r="D33" s="160" t="s">
        <v>69</v>
      </c>
    </row>
    <row r="34" spans="1:4" ht="15" customHeight="1">
      <c r="A34" s="204">
        <f t="shared" si="0"/>
        <v>1</v>
      </c>
      <c r="B34" s="181" t="s">
        <v>70</v>
      </c>
      <c r="C34" s="159">
        <v>32</v>
      </c>
      <c r="D34" s="165" t="s">
        <v>71</v>
      </c>
    </row>
    <row r="35" spans="1:4" ht="15" customHeight="1">
      <c r="A35" s="204">
        <f t="shared" si="0"/>
        <v>1</v>
      </c>
      <c r="B35" s="181" t="s">
        <v>72</v>
      </c>
      <c r="C35" s="159">
        <v>33</v>
      </c>
      <c r="D35" s="169" t="s">
        <v>73</v>
      </c>
    </row>
    <row r="36" spans="1:4" ht="15" customHeight="1">
      <c r="A36" s="204">
        <f t="shared" si="0"/>
        <v>1</v>
      </c>
      <c r="B36" s="181" t="s">
        <v>74</v>
      </c>
      <c r="C36" s="159">
        <v>34</v>
      </c>
      <c r="D36" s="169" t="s">
        <v>75</v>
      </c>
    </row>
    <row r="37" spans="1:4" ht="15" customHeight="1">
      <c r="A37" s="204">
        <f t="shared" si="0"/>
        <v>1</v>
      </c>
      <c r="B37" s="181" t="s">
        <v>76</v>
      </c>
      <c r="C37" s="159">
        <v>35</v>
      </c>
      <c r="D37" s="169" t="s">
        <v>77</v>
      </c>
    </row>
    <row r="38" spans="1:4" ht="15" customHeight="1">
      <c r="A38" s="204">
        <f t="shared" si="0"/>
        <v>1</v>
      </c>
      <c r="B38" s="181" t="s">
        <v>78</v>
      </c>
      <c r="C38" s="159">
        <v>36</v>
      </c>
      <c r="D38" s="169" t="s">
        <v>79</v>
      </c>
    </row>
    <row r="39" spans="1:4" ht="15" customHeight="1">
      <c r="A39" s="204">
        <f t="shared" si="0"/>
        <v>1</v>
      </c>
      <c r="B39" s="181" t="s">
        <v>80</v>
      </c>
      <c r="C39" s="159">
        <v>37</v>
      </c>
      <c r="D39" s="169" t="s">
        <v>81</v>
      </c>
    </row>
    <row r="40" spans="1:4" ht="15" customHeight="1">
      <c r="A40" s="204">
        <f t="shared" si="0"/>
        <v>1</v>
      </c>
      <c r="B40" s="181" t="s">
        <v>82</v>
      </c>
      <c r="C40" s="159">
        <v>38</v>
      </c>
      <c r="D40" s="169" t="s">
        <v>83</v>
      </c>
    </row>
    <row r="41" spans="1:4" ht="15" customHeight="1">
      <c r="A41" s="204">
        <f t="shared" si="0"/>
        <v>1</v>
      </c>
      <c r="B41" s="181" t="s">
        <v>84</v>
      </c>
      <c r="C41" s="159">
        <v>39</v>
      </c>
      <c r="D41" s="169" t="s">
        <v>85</v>
      </c>
    </row>
    <row r="42" spans="1:4" ht="15" customHeight="1">
      <c r="A42" s="204">
        <f t="shared" si="0"/>
        <v>1</v>
      </c>
      <c r="B42" s="181" t="s">
        <v>86</v>
      </c>
      <c r="C42" s="159">
        <v>40</v>
      </c>
      <c r="D42" s="169" t="s">
        <v>87</v>
      </c>
    </row>
    <row r="43" spans="1:4" ht="15" customHeight="1">
      <c r="A43" s="204">
        <f t="shared" si="0"/>
        <v>1</v>
      </c>
      <c r="B43" s="181" t="s">
        <v>88</v>
      </c>
      <c r="C43" s="159">
        <v>41</v>
      </c>
      <c r="D43" s="169" t="s">
        <v>89</v>
      </c>
    </row>
    <row r="44" spans="1:4" ht="15" customHeight="1">
      <c r="A44" s="204">
        <f t="shared" si="0"/>
        <v>1</v>
      </c>
      <c r="B44" s="181" t="s">
        <v>90</v>
      </c>
      <c r="C44" s="159">
        <v>42</v>
      </c>
      <c r="D44" s="169" t="s">
        <v>91</v>
      </c>
    </row>
    <row r="45" spans="1:4" ht="15" customHeight="1">
      <c r="A45" s="204">
        <f t="shared" si="0"/>
        <v>1</v>
      </c>
      <c r="B45" s="181" t="s">
        <v>92</v>
      </c>
      <c r="C45" s="159">
        <v>43</v>
      </c>
      <c r="D45" s="169" t="s">
        <v>93</v>
      </c>
    </row>
    <row r="46" spans="1:4" ht="15" customHeight="1">
      <c r="A46" s="204">
        <f t="shared" si="0"/>
        <v>1</v>
      </c>
      <c r="B46" s="181" t="s">
        <v>94</v>
      </c>
      <c r="C46" s="159">
        <v>44</v>
      </c>
      <c r="D46" s="169" t="s">
        <v>95</v>
      </c>
    </row>
    <row r="47" spans="1:4">
      <c r="A47" s="204">
        <f t="shared" si="0"/>
        <v>1</v>
      </c>
      <c r="B47" s="181" t="s">
        <v>96</v>
      </c>
      <c r="C47" s="159">
        <v>45</v>
      </c>
      <c r="D47" t="s">
        <v>97</v>
      </c>
    </row>
    <row r="48" spans="1:4">
      <c r="A48" s="204">
        <f t="shared" si="0"/>
        <v>1</v>
      </c>
      <c r="B48" s="181" t="s">
        <v>98</v>
      </c>
      <c r="C48" s="159">
        <v>46</v>
      </c>
      <c r="D48" t="s">
        <v>99</v>
      </c>
    </row>
    <row r="49" spans="1:4">
      <c r="A49" s="204">
        <f t="shared" si="0"/>
        <v>1</v>
      </c>
      <c r="B49" s="181" t="s">
        <v>100</v>
      </c>
      <c r="C49" s="159">
        <v>47</v>
      </c>
      <c r="D49" t="s">
        <v>101</v>
      </c>
    </row>
    <row r="50" spans="1:4">
      <c r="A50" s="204">
        <f t="shared" si="0"/>
        <v>1</v>
      </c>
      <c r="B50" s="181" t="s">
        <v>102</v>
      </c>
      <c r="C50" s="159">
        <v>48</v>
      </c>
      <c r="D50" t="s">
        <v>103</v>
      </c>
    </row>
    <row r="51" spans="1:4">
      <c r="A51" s="204"/>
    </row>
    <row r="52" spans="1:4">
      <c r="A52" s="204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84"/>
  <sheetViews>
    <sheetView view="pageBreakPreview" zoomScaleNormal="55" zoomScaleSheetLayoutView="100" workbookViewId="0"/>
  </sheetViews>
  <sheetFormatPr defaultColWidth="8.88671875" defaultRowHeight="13.2"/>
  <cols>
    <col min="1" max="34" width="5.44140625" customWidth="1"/>
  </cols>
  <sheetData>
    <row r="1" spans="1:33" ht="20.100000000000001" customHeight="1">
      <c r="A1" s="31" t="s">
        <v>174</v>
      </c>
      <c r="B1" s="31"/>
      <c r="C1" s="31"/>
      <c r="D1" s="320">
        <f>組み合わせ!J4</f>
        <v>43839</v>
      </c>
      <c r="E1" s="320"/>
      <c r="F1" s="320"/>
      <c r="G1" s="320"/>
      <c r="H1" s="31"/>
      <c r="I1" s="31"/>
      <c r="J1" s="320"/>
      <c r="K1" s="263"/>
      <c r="L1" s="263"/>
      <c r="N1" s="320" t="s">
        <v>226</v>
      </c>
      <c r="O1" s="320"/>
      <c r="P1" s="320"/>
      <c r="Q1" s="320"/>
      <c r="R1" s="320"/>
      <c r="T1" s="263" t="s">
        <v>227</v>
      </c>
      <c r="U1" s="263"/>
      <c r="V1" s="263"/>
      <c r="W1" s="263"/>
      <c r="X1" s="366" t="str">
        <f>組み合わせ!Y47</f>
        <v>ヴェルフェドリームフィールドA</v>
      </c>
      <c r="Y1" s="366"/>
      <c r="Z1" s="366"/>
      <c r="AA1" s="366"/>
      <c r="AB1" s="366"/>
      <c r="AC1" s="366"/>
      <c r="AD1" s="366"/>
      <c r="AE1" s="366"/>
      <c r="AF1" s="366"/>
      <c r="AG1" s="366"/>
    </row>
    <row r="2" spans="1:33" ht="9.9" customHeight="1">
      <c r="A2" s="31"/>
      <c r="B2" s="31"/>
      <c r="C2" s="31"/>
      <c r="D2" s="263" t="s">
        <v>177</v>
      </c>
      <c r="E2" s="263"/>
      <c r="F2" s="263"/>
      <c r="G2" s="263"/>
      <c r="H2" s="31"/>
      <c r="I2" s="31"/>
      <c r="J2" s="31"/>
      <c r="K2" s="31"/>
      <c r="L2" s="31"/>
      <c r="N2" s="187"/>
      <c r="O2" s="187"/>
      <c r="P2" s="187"/>
      <c r="Q2" s="187"/>
      <c r="R2" s="187"/>
      <c r="T2" s="188"/>
      <c r="U2" s="188"/>
      <c r="V2" s="188"/>
      <c r="W2" s="188"/>
      <c r="X2" s="197"/>
      <c r="Y2" s="197"/>
      <c r="AA2" s="130"/>
      <c r="AB2" s="339" t="s">
        <v>178</v>
      </c>
      <c r="AC2" s="339"/>
      <c r="AD2" s="339"/>
      <c r="AE2" s="339"/>
      <c r="AF2" s="339"/>
      <c r="AG2" s="339"/>
    </row>
    <row r="3" spans="1:33" ht="20.100000000000001" customHeight="1">
      <c r="D3" s="263"/>
      <c r="E3" s="263"/>
      <c r="F3" s="263"/>
      <c r="G3" s="263"/>
      <c r="J3" s="340" t="s">
        <v>228</v>
      </c>
      <c r="K3" s="340"/>
      <c r="W3" s="340" t="s">
        <v>229</v>
      </c>
      <c r="X3" s="340"/>
      <c r="Z3" s="130"/>
      <c r="AA3" s="130"/>
      <c r="AB3" s="339"/>
      <c r="AC3" s="339"/>
      <c r="AD3" s="339"/>
      <c r="AE3" s="339"/>
      <c r="AF3" s="339"/>
      <c r="AG3" s="339"/>
    </row>
    <row r="4" spans="1:33" ht="20.100000000000001" customHeight="1">
      <c r="G4" s="131"/>
      <c r="H4" s="131"/>
      <c r="I4" s="131"/>
      <c r="J4" s="132"/>
      <c r="K4" s="131"/>
      <c r="L4" s="131"/>
      <c r="M4" s="131"/>
      <c r="N4" s="131"/>
      <c r="T4" s="131"/>
      <c r="U4" s="131"/>
      <c r="V4" s="131"/>
      <c r="W4" s="131"/>
      <c r="X4" s="133"/>
      <c r="Y4" s="131"/>
      <c r="Z4" s="130"/>
      <c r="AA4" s="130"/>
      <c r="AB4" s="339"/>
      <c r="AC4" s="339"/>
      <c r="AD4" s="339"/>
      <c r="AE4" s="339"/>
      <c r="AF4" s="339"/>
      <c r="AG4" s="339"/>
    </row>
    <row r="5" spans="1:33" ht="20.100000000000001" customHeight="1">
      <c r="F5" s="134"/>
      <c r="H5" s="135"/>
      <c r="J5" s="136"/>
      <c r="K5" s="135"/>
      <c r="N5" s="134"/>
      <c r="S5" s="134"/>
      <c r="V5" s="135"/>
      <c r="W5" s="136"/>
      <c r="Y5" s="135"/>
      <c r="Z5" s="135"/>
      <c r="AA5" s="136"/>
      <c r="AB5" s="137"/>
    </row>
    <row r="6" spans="1:33" ht="20.100000000000001" customHeight="1">
      <c r="B6" s="353"/>
      <c r="C6" s="353"/>
      <c r="D6" s="138"/>
      <c r="E6" s="138"/>
      <c r="F6" s="364" t="s">
        <v>230</v>
      </c>
      <c r="G6" s="364"/>
      <c r="H6" s="23"/>
      <c r="I6" s="23"/>
      <c r="J6" s="364" t="s">
        <v>231</v>
      </c>
      <c r="K6" s="364"/>
      <c r="L6" s="23"/>
      <c r="M6" s="23"/>
      <c r="N6" s="364" t="s">
        <v>232</v>
      </c>
      <c r="O6" s="364"/>
      <c r="P6" s="33"/>
      <c r="Q6" s="23"/>
      <c r="R6" s="23"/>
      <c r="S6" s="364" t="s">
        <v>233</v>
      </c>
      <c r="T6" s="364"/>
      <c r="U6" s="23"/>
      <c r="V6" s="23"/>
      <c r="W6" s="364" t="s">
        <v>234</v>
      </c>
      <c r="X6" s="364"/>
      <c r="Y6" s="23"/>
      <c r="Z6" s="23"/>
      <c r="AA6" s="364" t="s">
        <v>235</v>
      </c>
      <c r="AB6" s="364"/>
      <c r="AC6" s="138"/>
      <c r="AD6" s="138"/>
      <c r="AE6" s="367"/>
      <c r="AF6" s="368"/>
    </row>
    <row r="7" spans="1:33" ht="20.100000000000001" customHeight="1">
      <c r="B7" s="360"/>
      <c r="C7" s="360"/>
      <c r="D7" s="139"/>
      <c r="E7" s="139"/>
      <c r="F7" s="361" t="str">
        <f>組み合わせ!C8</f>
        <v>小山三小ＦＣ</v>
      </c>
      <c r="G7" s="361"/>
      <c r="H7" s="139"/>
      <c r="I7" s="139"/>
      <c r="J7" s="417" t="str">
        <f>ＥＦ!H9</f>
        <v>ＫＯＨＡＲＵ　ＰＲＯＵＤ栃木フットボールクラブ</v>
      </c>
      <c r="K7" s="417"/>
      <c r="L7" s="139"/>
      <c r="M7" s="139"/>
      <c r="N7" s="361" t="str">
        <f>ＩＪ!H9</f>
        <v>東那須野ＦＣフェニックス</v>
      </c>
      <c r="O7" s="361"/>
      <c r="P7" s="140"/>
      <c r="Q7" s="139"/>
      <c r="R7" s="139"/>
      <c r="S7" s="361" t="str">
        <f>ＣＤ!H9</f>
        <v>石井フットボールクラブ</v>
      </c>
      <c r="T7" s="361"/>
      <c r="U7" s="139"/>
      <c r="V7" s="139"/>
      <c r="W7" s="417" t="str">
        <f>ＧＨ!H9</f>
        <v>カテット白沢サッカースクール</v>
      </c>
      <c r="X7" s="417"/>
      <c r="Y7" s="139"/>
      <c r="Z7" s="139"/>
      <c r="AA7" s="418" t="str">
        <f>ＫＬ!H9</f>
        <v>赤羽スポーツ少年団</v>
      </c>
      <c r="AB7" s="418"/>
      <c r="AC7" s="139"/>
      <c r="AD7" s="139"/>
      <c r="AE7" s="362"/>
      <c r="AF7" s="363"/>
    </row>
    <row r="8" spans="1:33" ht="20.100000000000001" customHeight="1">
      <c r="B8" s="360"/>
      <c r="C8" s="360"/>
      <c r="D8" s="139"/>
      <c r="E8" s="139"/>
      <c r="F8" s="361"/>
      <c r="G8" s="361"/>
      <c r="H8" s="139"/>
      <c r="I8" s="139"/>
      <c r="J8" s="417"/>
      <c r="K8" s="417"/>
      <c r="L8" s="139"/>
      <c r="M8" s="139"/>
      <c r="N8" s="361"/>
      <c r="O8" s="361"/>
      <c r="P8" s="140"/>
      <c r="Q8" s="139"/>
      <c r="R8" s="139"/>
      <c r="S8" s="361"/>
      <c r="T8" s="361"/>
      <c r="U8" s="139"/>
      <c r="V8" s="139"/>
      <c r="W8" s="417"/>
      <c r="X8" s="417"/>
      <c r="Y8" s="139"/>
      <c r="Z8" s="139"/>
      <c r="AA8" s="418"/>
      <c r="AB8" s="418"/>
      <c r="AC8" s="139"/>
      <c r="AD8" s="139"/>
      <c r="AE8" s="362"/>
      <c r="AF8" s="363"/>
    </row>
    <row r="9" spans="1:33" ht="20.100000000000001" customHeight="1">
      <c r="B9" s="360"/>
      <c r="C9" s="360"/>
      <c r="D9" s="139"/>
      <c r="E9" s="139"/>
      <c r="F9" s="361"/>
      <c r="G9" s="361"/>
      <c r="H9" s="139"/>
      <c r="I9" s="139"/>
      <c r="J9" s="417"/>
      <c r="K9" s="417"/>
      <c r="L9" s="139"/>
      <c r="M9" s="139"/>
      <c r="N9" s="361"/>
      <c r="O9" s="361"/>
      <c r="P9" s="140"/>
      <c r="Q9" s="139"/>
      <c r="R9" s="139"/>
      <c r="S9" s="361"/>
      <c r="T9" s="361"/>
      <c r="U9" s="139"/>
      <c r="V9" s="139"/>
      <c r="W9" s="417"/>
      <c r="X9" s="417"/>
      <c r="Y9" s="139"/>
      <c r="Z9" s="139"/>
      <c r="AA9" s="418"/>
      <c r="AB9" s="418"/>
      <c r="AC9" s="139"/>
      <c r="AD9" s="139"/>
      <c r="AE9" s="362"/>
      <c r="AF9" s="363"/>
    </row>
    <row r="10" spans="1:33" ht="20.100000000000001" customHeight="1">
      <c r="B10" s="360"/>
      <c r="C10" s="360"/>
      <c r="D10" s="139"/>
      <c r="E10" s="139"/>
      <c r="F10" s="361"/>
      <c r="G10" s="361"/>
      <c r="H10" s="139"/>
      <c r="I10" s="139"/>
      <c r="J10" s="417"/>
      <c r="K10" s="417"/>
      <c r="L10" s="139"/>
      <c r="M10" s="139"/>
      <c r="N10" s="361"/>
      <c r="O10" s="361"/>
      <c r="P10" s="140"/>
      <c r="Q10" s="139"/>
      <c r="R10" s="139"/>
      <c r="S10" s="361"/>
      <c r="T10" s="361"/>
      <c r="U10" s="139"/>
      <c r="V10" s="139"/>
      <c r="W10" s="417"/>
      <c r="X10" s="417"/>
      <c r="Y10" s="139"/>
      <c r="Z10" s="139"/>
      <c r="AA10" s="418"/>
      <c r="AB10" s="418"/>
      <c r="AC10" s="139"/>
      <c r="AD10" s="139"/>
      <c r="AE10" s="362"/>
      <c r="AF10" s="363"/>
    </row>
    <row r="11" spans="1:33" ht="20.100000000000001" customHeight="1">
      <c r="B11" s="360"/>
      <c r="C11" s="360"/>
      <c r="D11" s="139"/>
      <c r="E11" s="139"/>
      <c r="F11" s="361"/>
      <c r="G11" s="361"/>
      <c r="H11" s="139"/>
      <c r="I11" s="139"/>
      <c r="J11" s="417"/>
      <c r="K11" s="417"/>
      <c r="L11" s="139"/>
      <c r="M11" s="139"/>
      <c r="N11" s="361"/>
      <c r="O11" s="361"/>
      <c r="P11" s="140"/>
      <c r="Q11" s="139"/>
      <c r="R11" s="139"/>
      <c r="S11" s="361"/>
      <c r="T11" s="361"/>
      <c r="U11" s="139"/>
      <c r="V11" s="139"/>
      <c r="W11" s="417"/>
      <c r="X11" s="417"/>
      <c r="Y11" s="139"/>
      <c r="Z11" s="139"/>
      <c r="AA11" s="418"/>
      <c r="AB11" s="418"/>
      <c r="AC11" s="139"/>
      <c r="AD11" s="139"/>
      <c r="AE11" s="362"/>
      <c r="AF11" s="363"/>
    </row>
    <row r="12" spans="1:33" ht="20.100000000000001" customHeight="1">
      <c r="B12" s="360"/>
      <c r="C12" s="360"/>
      <c r="D12" s="139"/>
      <c r="E12" s="139"/>
      <c r="F12" s="361"/>
      <c r="G12" s="361"/>
      <c r="H12" s="139"/>
      <c r="I12" s="139"/>
      <c r="J12" s="417"/>
      <c r="K12" s="417"/>
      <c r="L12" s="139"/>
      <c r="M12" s="139"/>
      <c r="N12" s="361"/>
      <c r="O12" s="361"/>
      <c r="P12" s="140"/>
      <c r="Q12" s="139"/>
      <c r="R12" s="139"/>
      <c r="S12" s="361"/>
      <c r="T12" s="361"/>
      <c r="U12" s="139"/>
      <c r="V12" s="139"/>
      <c r="W12" s="417"/>
      <c r="X12" s="417"/>
      <c r="Y12" s="139"/>
      <c r="Z12" s="139"/>
      <c r="AA12" s="418"/>
      <c r="AB12" s="418"/>
      <c r="AC12" s="139"/>
      <c r="AD12" s="139"/>
      <c r="AE12" s="362"/>
      <c r="AF12" s="363"/>
    </row>
    <row r="13" spans="1:33" ht="20.100000000000001" customHeight="1">
      <c r="B13" s="360"/>
      <c r="C13" s="360"/>
      <c r="D13" s="140"/>
      <c r="E13" s="140"/>
      <c r="F13" s="361"/>
      <c r="G13" s="361"/>
      <c r="H13" s="140"/>
      <c r="I13" s="140"/>
      <c r="J13" s="417"/>
      <c r="K13" s="417"/>
      <c r="L13" s="140"/>
      <c r="M13" s="140"/>
      <c r="N13" s="361"/>
      <c r="O13" s="361"/>
      <c r="P13" s="140"/>
      <c r="Q13" s="140"/>
      <c r="R13" s="140"/>
      <c r="S13" s="361"/>
      <c r="T13" s="361"/>
      <c r="U13" s="140"/>
      <c r="V13" s="140"/>
      <c r="W13" s="417"/>
      <c r="X13" s="417"/>
      <c r="Y13" s="140"/>
      <c r="Z13" s="140"/>
      <c r="AA13" s="418"/>
      <c r="AB13" s="418"/>
      <c r="AC13" s="140"/>
      <c r="AD13" s="140"/>
      <c r="AE13" s="362"/>
      <c r="AF13" s="363"/>
    </row>
    <row r="14" spans="1:33" ht="20.100000000000001" customHeight="1">
      <c r="B14" s="360"/>
      <c r="C14" s="360"/>
      <c r="D14" s="140"/>
      <c r="E14" s="140"/>
      <c r="F14" s="361"/>
      <c r="G14" s="361"/>
      <c r="H14" s="140"/>
      <c r="I14" s="140"/>
      <c r="J14" s="417"/>
      <c r="K14" s="417"/>
      <c r="L14" s="140"/>
      <c r="M14" s="140"/>
      <c r="N14" s="361"/>
      <c r="O14" s="361"/>
      <c r="P14" s="140"/>
      <c r="Q14" s="140"/>
      <c r="R14" s="140"/>
      <c r="S14" s="361"/>
      <c r="T14" s="361"/>
      <c r="U14" s="140"/>
      <c r="V14" s="140"/>
      <c r="W14" s="417"/>
      <c r="X14" s="417"/>
      <c r="Y14" s="140"/>
      <c r="Z14" s="140"/>
      <c r="AA14" s="418"/>
      <c r="AB14" s="418"/>
      <c r="AC14" s="140"/>
      <c r="AD14" s="140"/>
      <c r="AE14" s="362"/>
      <c r="AF14" s="363"/>
    </row>
    <row r="15" spans="1:33" ht="20.100000000000001" customHeight="1">
      <c r="C15" s="195"/>
      <c r="D15" s="195"/>
      <c r="G15" s="195"/>
      <c r="H15" s="195"/>
      <c r="K15" s="195"/>
      <c r="L15" s="195"/>
      <c r="O15" s="195"/>
      <c r="P15" s="195"/>
      <c r="T15" s="195"/>
      <c r="U15" s="195"/>
      <c r="X15" s="195"/>
      <c r="Y15" s="195"/>
      <c r="AB15" s="195"/>
      <c r="AC15" s="195"/>
      <c r="AD15" s="141" t="s">
        <v>185</v>
      </c>
      <c r="AE15" s="141" t="s">
        <v>186</v>
      </c>
      <c r="AF15" s="141" t="s">
        <v>186</v>
      </c>
      <c r="AG15" s="141" t="s">
        <v>187</v>
      </c>
    </row>
    <row r="16" spans="1:33" ht="20.100000000000001" customHeight="1">
      <c r="A16" s="353" t="s">
        <v>236</v>
      </c>
      <c r="B16" s="264" t="s">
        <v>139</v>
      </c>
      <c r="C16" s="350">
        <v>0.375</v>
      </c>
      <c r="D16" s="350"/>
      <c r="E16" s="350"/>
      <c r="G16" s="338" t="str">
        <f>F7</f>
        <v>小山三小ＦＣ</v>
      </c>
      <c r="H16" s="338"/>
      <c r="I16" s="338"/>
      <c r="J16" s="338"/>
      <c r="K16" s="338"/>
      <c r="L16" s="338"/>
      <c r="M16" s="338"/>
      <c r="N16" s="337">
        <f>P16+P17</f>
        <v>0</v>
      </c>
      <c r="O16" s="351" t="s">
        <v>140</v>
      </c>
      <c r="P16" s="60">
        <v>0</v>
      </c>
      <c r="Q16" s="20" t="s">
        <v>189</v>
      </c>
      <c r="R16" s="60">
        <v>0</v>
      </c>
      <c r="S16" s="351" t="s">
        <v>142</v>
      </c>
      <c r="T16" s="337">
        <f>R16+R17</f>
        <v>0</v>
      </c>
      <c r="U16" s="338" t="str">
        <f>J7</f>
        <v>ＫＯＨＡＲＵ　ＰＲＯＵＤ栃木フットボールクラブ</v>
      </c>
      <c r="V16" s="338"/>
      <c r="W16" s="338"/>
      <c r="X16" s="338"/>
      <c r="Y16" s="338"/>
      <c r="Z16" s="338"/>
      <c r="AA16" s="338"/>
      <c r="AB16" s="195"/>
      <c r="AC16" s="195"/>
      <c r="AD16" s="349" t="s">
        <v>237</v>
      </c>
      <c r="AE16" s="349" t="s">
        <v>238</v>
      </c>
      <c r="AF16" s="349" t="s">
        <v>239</v>
      </c>
      <c r="AG16" s="349" t="s">
        <v>240</v>
      </c>
    </row>
    <row r="17" spans="1:33" ht="20.100000000000001" customHeight="1">
      <c r="A17" s="353"/>
      <c r="B17" s="264"/>
      <c r="C17" s="350"/>
      <c r="D17" s="350"/>
      <c r="E17" s="350"/>
      <c r="G17" s="338"/>
      <c r="H17" s="338"/>
      <c r="I17" s="338"/>
      <c r="J17" s="338"/>
      <c r="K17" s="338"/>
      <c r="L17" s="338"/>
      <c r="M17" s="338"/>
      <c r="N17" s="337"/>
      <c r="O17" s="351"/>
      <c r="P17" s="60">
        <v>0</v>
      </c>
      <c r="Q17" s="20" t="s">
        <v>189</v>
      </c>
      <c r="R17" s="60">
        <v>0</v>
      </c>
      <c r="S17" s="351"/>
      <c r="T17" s="337"/>
      <c r="U17" s="338"/>
      <c r="V17" s="338"/>
      <c r="W17" s="338"/>
      <c r="X17" s="338"/>
      <c r="Y17" s="338"/>
      <c r="Z17" s="338"/>
      <c r="AA17" s="338"/>
      <c r="AB17" s="195"/>
      <c r="AC17" s="195"/>
      <c r="AD17" s="349"/>
      <c r="AE17" s="349"/>
      <c r="AF17" s="349"/>
      <c r="AG17" s="349"/>
    </row>
    <row r="18" spans="1:33" ht="20.100000000000001" customHeight="1">
      <c r="A18" s="353"/>
      <c r="C18" s="200"/>
      <c r="D18" s="200"/>
      <c r="E18" s="142"/>
      <c r="G18" s="191"/>
      <c r="H18" s="191"/>
      <c r="I18" s="115"/>
      <c r="J18" s="115"/>
      <c r="K18" s="191"/>
      <c r="L18" s="191"/>
      <c r="M18" s="115"/>
      <c r="N18" s="143"/>
      <c r="O18" s="191"/>
      <c r="P18" s="60"/>
      <c r="Q18" s="115"/>
      <c r="R18" s="143"/>
      <c r="S18" s="115"/>
      <c r="T18" s="60"/>
      <c r="U18" s="191"/>
      <c r="V18" s="115"/>
      <c r="W18" s="115"/>
      <c r="X18" s="191"/>
      <c r="Y18" s="191"/>
      <c r="Z18" s="115"/>
      <c r="AA18" s="115"/>
      <c r="AB18" s="195"/>
      <c r="AC18" s="195"/>
      <c r="AD18" s="144"/>
      <c r="AE18" s="144"/>
      <c r="AF18" s="145"/>
      <c r="AG18" s="145"/>
    </row>
    <row r="19" spans="1:33" ht="20.100000000000001" customHeight="1">
      <c r="A19" s="353"/>
      <c r="B19" s="264" t="s">
        <v>145</v>
      </c>
      <c r="C19" s="350">
        <v>0.41666666666666669</v>
      </c>
      <c r="D19" s="350"/>
      <c r="E19" s="350"/>
      <c r="G19" s="338" t="str">
        <f>F7</f>
        <v>小山三小ＦＣ</v>
      </c>
      <c r="H19" s="338"/>
      <c r="I19" s="338"/>
      <c r="J19" s="338"/>
      <c r="K19" s="338"/>
      <c r="L19" s="338"/>
      <c r="M19" s="338"/>
      <c r="N19" s="337">
        <f>P19+P20</f>
        <v>0</v>
      </c>
      <c r="O19" s="351" t="s">
        <v>140</v>
      </c>
      <c r="P19" s="60">
        <v>0</v>
      </c>
      <c r="Q19" s="20" t="s">
        <v>189</v>
      </c>
      <c r="R19" s="60">
        <v>0</v>
      </c>
      <c r="S19" s="351" t="s">
        <v>142</v>
      </c>
      <c r="T19" s="337">
        <f>R19+R20</f>
        <v>0</v>
      </c>
      <c r="U19" s="338" t="str">
        <f>N7</f>
        <v>東那須野ＦＣフェニックス</v>
      </c>
      <c r="V19" s="338"/>
      <c r="W19" s="338"/>
      <c r="X19" s="338"/>
      <c r="Y19" s="338"/>
      <c r="Z19" s="338"/>
      <c r="AA19" s="338"/>
      <c r="AB19" s="195"/>
      <c r="AC19" s="195"/>
      <c r="AD19" s="349" t="s">
        <v>239</v>
      </c>
      <c r="AE19" s="349" t="s">
        <v>237</v>
      </c>
      <c r="AF19" s="349" t="s">
        <v>238</v>
      </c>
      <c r="AG19" s="349" t="s">
        <v>241</v>
      </c>
    </row>
    <row r="20" spans="1:33" ht="20.100000000000001" customHeight="1">
      <c r="A20" s="353"/>
      <c r="B20" s="264"/>
      <c r="C20" s="350"/>
      <c r="D20" s="350"/>
      <c r="E20" s="350"/>
      <c r="G20" s="338"/>
      <c r="H20" s="338"/>
      <c r="I20" s="338"/>
      <c r="J20" s="338"/>
      <c r="K20" s="338"/>
      <c r="L20" s="338"/>
      <c r="M20" s="338"/>
      <c r="N20" s="337"/>
      <c r="O20" s="351"/>
      <c r="P20" s="60">
        <v>0</v>
      </c>
      <c r="Q20" s="20" t="s">
        <v>189</v>
      </c>
      <c r="R20" s="60">
        <v>0</v>
      </c>
      <c r="S20" s="351"/>
      <c r="T20" s="337"/>
      <c r="U20" s="338"/>
      <c r="V20" s="338"/>
      <c r="W20" s="338"/>
      <c r="X20" s="338"/>
      <c r="Y20" s="338"/>
      <c r="Z20" s="338"/>
      <c r="AA20" s="338"/>
      <c r="AB20" s="195"/>
      <c r="AC20" s="195"/>
      <c r="AD20" s="349"/>
      <c r="AE20" s="349"/>
      <c r="AF20" s="349"/>
      <c r="AG20" s="349"/>
    </row>
    <row r="21" spans="1:33" ht="20.100000000000001" customHeight="1">
      <c r="A21" s="353"/>
      <c r="C21" s="200"/>
      <c r="D21" s="200"/>
      <c r="E21" s="142"/>
      <c r="G21" s="191"/>
      <c r="H21" s="191"/>
      <c r="I21" s="115"/>
      <c r="J21" s="115"/>
      <c r="K21" s="191"/>
      <c r="L21" s="191"/>
      <c r="M21" s="115"/>
      <c r="N21" s="143"/>
      <c r="O21" s="191"/>
      <c r="P21" s="60"/>
      <c r="Q21" s="115"/>
      <c r="R21" s="143"/>
      <c r="S21" s="115"/>
      <c r="T21" s="60"/>
      <c r="U21" s="191"/>
      <c r="V21" s="115"/>
      <c r="W21" s="115"/>
      <c r="X21" s="191"/>
      <c r="Y21" s="191"/>
      <c r="Z21" s="115"/>
      <c r="AA21" s="115"/>
      <c r="AB21" s="195"/>
      <c r="AC21" s="195"/>
      <c r="AD21" s="144"/>
      <c r="AE21" s="144"/>
      <c r="AF21" s="145"/>
      <c r="AG21" s="145"/>
    </row>
    <row r="22" spans="1:33" ht="20.100000000000001" customHeight="1">
      <c r="A22" s="353"/>
      <c r="B22" s="264" t="s">
        <v>148</v>
      </c>
      <c r="C22" s="350">
        <v>0.45833333333333331</v>
      </c>
      <c r="D22" s="350"/>
      <c r="E22" s="350"/>
      <c r="G22" s="338" t="str">
        <f>J7</f>
        <v>ＫＯＨＡＲＵ　ＰＲＯＵＤ栃木フットボールクラブ</v>
      </c>
      <c r="H22" s="338"/>
      <c r="I22" s="338"/>
      <c r="J22" s="338"/>
      <c r="K22" s="338"/>
      <c r="L22" s="338"/>
      <c r="M22" s="338"/>
      <c r="N22" s="337">
        <f>P22+P23</f>
        <v>0</v>
      </c>
      <c r="O22" s="351" t="s">
        <v>140</v>
      </c>
      <c r="P22" s="60">
        <v>0</v>
      </c>
      <c r="Q22" s="20" t="s">
        <v>189</v>
      </c>
      <c r="R22" s="60">
        <v>0</v>
      </c>
      <c r="S22" s="351" t="s">
        <v>142</v>
      </c>
      <c r="T22" s="337">
        <f>R22+R23</f>
        <v>0</v>
      </c>
      <c r="U22" s="338" t="str">
        <f>N7</f>
        <v>東那須野ＦＣフェニックス</v>
      </c>
      <c r="V22" s="338"/>
      <c r="W22" s="338"/>
      <c r="X22" s="338"/>
      <c r="Y22" s="338"/>
      <c r="Z22" s="338"/>
      <c r="AA22" s="338"/>
      <c r="AB22" s="195"/>
      <c r="AC22" s="195"/>
      <c r="AD22" s="349" t="s">
        <v>238</v>
      </c>
      <c r="AE22" s="349" t="s">
        <v>239</v>
      </c>
      <c r="AF22" s="349" t="s">
        <v>237</v>
      </c>
      <c r="AG22" s="349" t="s">
        <v>242</v>
      </c>
    </row>
    <row r="23" spans="1:33" ht="20.100000000000001" customHeight="1">
      <c r="A23" s="353"/>
      <c r="B23" s="264"/>
      <c r="C23" s="350"/>
      <c r="D23" s="350"/>
      <c r="E23" s="350"/>
      <c r="G23" s="338"/>
      <c r="H23" s="338"/>
      <c r="I23" s="338"/>
      <c r="J23" s="338"/>
      <c r="K23" s="338"/>
      <c r="L23" s="338"/>
      <c r="M23" s="338"/>
      <c r="N23" s="337"/>
      <c r="O23" s="351"/>
      <c r="P23" s="60">
        <v>0</v>
      </c>
      <c r="Q23" s="20" t="s">
        <v>189</v>
      </c>
      <c r="R23" s="60">
        <v>0</v>
      </c>
      <c r="S23" s="351"/>
      <c r="T23" s="337"/>
      <c r="U23" s="338"/>
      <c r="V23" s="338"/>
      <c r="W23" s="338"/>
      <c r="X23" s="338"/>
      <c r="Y23" s="338"/>
      <c r="Z23" s="338"/>
      <c r="AA23" s="338"/>
      <c r="AB23" s="195"/>
      <c r="AC23" s="195"/>
      <c r="AD23" s="349"/>
      <c r="AE23" s="349"/>
      <c r="AF23" s="349"/>
      <c r="AG23" s="349"/>
    </row>
    <row r="24" spans="1:33" ht="20.100000000000001" customHeight="1">
      <c r="C24" s="200"/>
      <c r="D24" s="200"/>
      <c r="E24" s="142"/>
      <c r="G24" s="191"/>
      <c r="H24" s="191"/>
      <c r="I24" s="115"/>
      <c r="J24" s="115"/>
      <c r="K24" s="191"/>
      <c r="L24" s="191"/>
      <c r="M24" s="115"/>
      <c r="N24" s="143"/>
      <c r="O24" s="191"/>
      <c r="P24" s="60"/>
      <c r="Q24" s="115"/>
      <c r="R24" s="143"/>
      <c r="S24" s="115"/>
      <c r="T24" s="60"/>
      <c r="U24" s="191"/>
      <c r="V24" s="115"/>
      <c r="W24" s="115"/>
      <c r="X24" s="191"/>
      <c r="Y24" s="191"/>
      <c r="Z24" s="115"/>
      <c r="AA24" s="115"/>
      <c r="AB24" s="195"/>
      <c r="AC24" s="195"/>
      <c r="AD24" s="144"/>
      <c r="AE24" s="144"/>
      <c r="AF24" s="145"/>
      <c r="AG24" s="145"/>
    </row>
    <row r="25" spans="1:33" ht="20.100000000000001" customHeight="1">
      <c r="A25" s="352" t="s">
        <v>243</v>
      </c>
      <c r="B25" s="354" t="s">
        <v>151</v>
      </c>
      <c r="C25" s="355">
        <v>0.5</v>
      </c>
      <c r="D25" s="355"/>
      <c r="E25" s="355"/>
      <c r="F25" s="146"/>
      <c r="G25" s="356" t="str">
        <f>S7</f>
        <v>石井フットボールクラブ</v>
      </c>
      <c r="H25" s="356"/>
      <c r="I25" s="356"/>
      <c r="J25" s="356"/>
      <c r="K25" s="356"/>
      <c r="L25" s="356"/>
      <c r="M25" s="356"/>
      <c r="N25" s="357">
        <f>P25+P26</f>
        <v>0</v>
      </c>
      <c r="O25" s="359" t="s">
        <v>140</v>
      </c>
      <c r="P25" s="147">
        <v>0</v>
      </c>
      <c r="Q25" s="148" t="s">
        <v>189</v>
      </c>
      <c r="R25" s="147">
        <v>0</v>
      </c>
      <c r="S25" s="359" t="s">
        <v>142</v>
      </c>
      <c r="T25" s="357">
        <f>R25+R26</f>
        <v>0</v>
      </c>
      <c r="U25" s="439" t="str">
        <f>W7</f>
        <v>カテット白沢サッカースクール</v>
      </c>
      <c r="V25" s="439"/>
      <c r="W25" s="439"/>
      <c r="X25" s="439"/>
      <c r="Y25" s="439"/>
      <c r="Z25" s="439"/>
      <c r="AA25" s="439"/>
      <c r="AB25" s="194"/>
      <c r="AC25" s="194"/>
      <c r="AD25" s="358" t="s">
        <v>244</v>
      </c>
      <c r="AE25" s="358" t="s">
        <v>245</v>
      </c>
      <c r="AF25" s="358" t="s">
        <v>246</v>
      </c>
      <c r="AG25" s="358" t="s">
        <v>247</v>
      </c>
    </row>
    <row r="26" spans="1:33" ht="20.100000000000001" customHeight="1">
      <c r="A26" s="353"/>
      <c r="B26" s="264"/>
      <c r="C26" s="350"/>
      <c r="D26" s="350"/>
      <c r="E26" s="350"/>
      <c r="G26" s="338"/>
      <c r="H26" s="338"/>
      <c r="I26" s="338"/>
      <c r="J26" s="338"/>
      <c r="K26" s="338"/>
      <c r="L26" s="338"/>
      <c r="M26" s="338"/>
      <c r="N26" s="337"/>
      <c r="O26" s="351"/>
      <c r="P26" s="60">
        <v>0</v>
      </c>
      <c r="Q26" s="20" t="s">
        <v>189</v>
      </c>
      <c r="R26" s="60">
        <v>0</v>
      </c>
      <c r="S26" s="351"/>
      <c r="T26" s="337"/>
      <c r="U26" s="440"/>
      <c r="V26" s="440"/>
      <c r="W26" s="440"/>
      <c r="X26" s="440"/>
      <c r="Y26" s="440"/>
      <c r="Z26" s="440"/>
      <c r="AA26" s="440"/>
      <c r="AB26" s="195"/>
      <c r="AC26" s="195"/>
      <c r="AD26" s="349"/>
      <c r="AE26" s="349"/>
      <c r="AF26" s="349"/>
      <c r="AG26" s="349"/>
    </row>
    <row r="27" spans="1:33" ht="20.100000000000001" customHeight="1">
      <c r="A27" s="353"/>
      <c r="B27" s="189"/>
      <c r="C27" s="192"/>
      <c r="D27" s="192"/>
      <c r="E27" s="192"/>
      <c r="G27" s="191"/>
      <c r="H27" s="191"/>
      <c r="I27" s="191"/>
      <c r="J27" s="191"/>
      <c r="K27" s="191"/>
      <c r="L27" s="191"/>
      <c r="M27" s="191"/>
      <c r="N27" s="190"/>
      <c r="O27" s="193"/>
      <c r="P27" s="60"/>
      <c r="Q27" s="115"/>
      <c r="R27" s="143"/>
      <c r="S27" s="193"/>
      <c r="T27" s="190"/>
      <c r="U27" s="191"/>
      <c r="V27" s="191"/>
      <c r="W27" s="191"/>
      <c r="X27" s="191"/>
      <c r="Y27" s="191"/>
      <c r="Z27" s="191"/>
      <c r="AA27" s="191"/>
      <c r="AB27" s="195"/>
      <c r="AC27" s="195"/>
      <c r="AD27" s="144"/>
      <c r="AE27" s="144"/>
      <c r="AF27" s="145"/>
      <c r="AG27" s="145"/>
    </row>
    <row r="28" spans="1:33" ht="20.100000000000001" customHeight="1">
      <c r="A28" s="353"/>
      <c r="B28" s="264" t="s">
        <v>154</v>
      </c>
      <c r="C28" s="350">
        <v>0.54166666666666663</v>
      </c>
      <c r="D28" s="350"/>
      <c r="E28" s="350"/>
      <c r="G28" s="338" t="str">
        <f>S7</f>
        <v>石井フットボールクラブ</v>
      </c>
      <c r="H28" s="338"/>
      <c r="I28" s="338"/>
      <c r="J28" s="338"/>
      <c r="K28" s="338"/>
      <c r="L28" s="338"/>
      <c r="M28" s="338"/>
      <c r="N28" s="337">
        <f>P28+P29</f>
        <v>0</v>
      </c>
      <c r="O28" s="351" t="s">
        <v>140</v>
      </c>
      <c r="P28" s="60">
        <v>0</v>
      </c>
      <c r="Q28" s="20" t="s">
        <v>189</v>
      </c>
      <c r="R28" s="60">
        <v>0</v>
      </c>
      <c r="S28" s="351" t="s">
        <v>142</v>
      </c>
      <c r="T28" s="337">
        <f>R28+R29</f>
        <v>0</v>
      </c>
      <c r="U28" s="338" t="str">
        <f>AA7</f>
        <v>赤羽スポーツ少年団</v>
      </c>
      <c r="V28" s="338"/>
      <c r="W28" s="338"/>
      <c r="X28" s="338"/>
      <c r="Y28" s="338"/>
      <c r="Z28" s="338"/>
      <c r="AA28" s="338"/>
      <c r="AB28" s="195"/>
      <c r="AC28" s="195"/>
      <c r="AD28" s="349" t="s">
        <v>246</v>
      </c>
      <c r="AE28" s="349" t="s">
        <v>244</v>
      </c>
      <c r="AF28" s="349" t="s">
        <v>245</v>
      </c>
      <c r="AG28" s="349" t="s">
        <v>248</v>
      </c>
    </row>
    <row r="29" spans="1:33" ht="20.100000000000001" customHeight="1">
      <c r="A29" s="353"/>
      <c r="B29" s="264"/>
      <c r="C29" s="350"/>
      <c r="D29" s="350"/>
      <c r="E29" s="350"/>
      <c r="G29" s="338"/>
      <c r="H29" s="338"/>
      <c r="I29" s="338"/>
      <c r="J29" s="338"/>
      <c r="K29" s="338"/>
      <c r="L29" s="338"/>
      <c r="M29" s="338"/>
      <c r="N29" s="337"/>
      <c r="O29" s="351"/>
      <c r="P29" s="60">
        <v>0</v>
      </c>
      <c r="Q29" s="20" t="s">
        <v>189</v>
      </c>
      <c r="R29" s="60">
        <v>0</v>
      </c>
      <c r="S29" s="351"/>
      <c r="T29" s="337"/>
      <c r="U29" s="338"/>
      <c r="V29" s="338"/>
      <c r="W29" s="338"/>
      <c r="X29" s="338"/>
      <c r="Y29" s="338"/>
      <c r="Z29" s="338"/>
      <c r="AA29" s="338"/>
      <c r="AB29" s="195"/>
      <c r="AC29" s="195"/>
      <c r="AD29" s="349"/>
      <c r="AE29" s="349"/>
      <c r="AF29" s="349"/>
      <c r="AG29" s="349"/>
    </row>
    <row r="30" spans="1:33" ht="20.100000000000001" customHeight="1">
      <c r="A30" s="353"/>
      <c r="C30" s="200"/>
      <c r="D30" s="200"/>
      <c r="E30" s="142"/>
      <c r="G30" s="191"/>
      <c r="H30" s="191"/>
      <c r="I30" s="115"/>
      <c r="J30" s="115"/>
      <c r="K30" s="191"/>
      <c r="L30" s="191"/>
      <c r="M30" s="115"/>
      <c r="N30" s="143"/>
      <c r="O30" s="191"/>
      <c r="P30" s="60"/>
      <c r="Q30" s="115"/>
      <c r="R30" s="143"/>
      <c r="S30" s="115"/>
      <c r="T30" s="60"/>
      <c r="U30" s="191"/>
      <c r="V30" s="115"/>
      <c r="W30" s="115"/>
      <c r="X30" s="191"/>
      <c r="Y30" s="191"/>
      <c r="Z30" s="115"/>
      <c r="AA30" s="115"/>
      <c r="AB30" s="195"/>
      <c r="AC30" s="195"/>
      <c r="AD30" s="144"/>
      <c r="AE30" s="144"/>
      <c r="AF30" s="145"/>
      <c r="AG30" s="145"/>
    </row>
    <row r="31" spans="1:33" ht="20.100000000000001" customHeight="1">
      <c r="A31" s="353"/>
      <c r="B31" s="264" t="s">
        <v>155</v>
      </c>
      <c r="C31" s="350">
        <v>0.58333333333333337</v>
      </c>
      <c r="D31" s="350"/>
      <c r="E31" s="350"/>
      <c r="G31" s="440" t="str">
        <f>W7</f>
        <v>カテット白沢サッカースクール</v>
      </c>
      <c r="H31" s="440"/>
      <c r="I31" s="440"/>
      <c r="J31" s="440"/>
      <c r="K31" s="440"/>
      <c r="L31" s="440"/>
      <c r="M31" s="440"/>
      <c r="N31" s="337">
        <f>P31+P32</f>
        <v>0</v>
      </c>
      <c r="O31" s="351" t="s">
        <v>140</v>
      </c>
      <c r="P31" s="60">
        <v>0</v>
      </c>
      <c r="Q31" s="20" t="s">
        <v>189</v>
      </c>
      <c r="R31" s="60">
        <v>0</v>
      </c>
      <c r="S31" s="351" t="s">
        <v>142</v>
      </c>
      <c r="T31" s="337">
        <f>R31+R32</f>
        <v>0</v>
      </c>
      <c r="U31" s="338" t="str">
        <f>AA7</f>
        <v>赤羽スポーツ少年団</v>
      </c>
      <c r="V31" s="338"/>
      <c r="W31" s="338"/>
      <c r="X31" s="338"/>
      <c r="Y31" s="338"/>
      <c r="Z31" s="338"/>
      <c r="AA31" s="338"/>
      <c r="AB31" s="195"/>
      <c r="AC31" s="195"/>
      <c r="AD31" s="349" t="s">
        <v>245</v>
      </c>
      <c r="AE31" s="349" t="s">
        <v>246</v>
      </c>
      <c r="AF31" s="349" t="s">
        <v>244</v>
      </c>
      <c r="AG31" s="349" t="s">
        <v>249</v>
      </c>
    </row>
    <row r="32" spans="1:33" ht="20.100000000000001" customHeight="1">
      <c r="A32" s="353"/>
      <c r="B32" s="264"/>
      <c r="C32" s="350"/>
      <c r="D32" s="350"/>
      <c r="E32" s="350"/>
      <c r="G32" s="440"/>
      <c r="H32" s="440"/>
      <c r="I32" s="440"/>
      <c r="J32" s="440"/>
      <c r="K32" s="440"/>
      <c r="L32" s="440"/>
      <c r="M32" s="440"/>
      <c r="N32" s="337"/>
      <c r="O32" s="351"/>
      <c r="P32" s="60">
        <v>0</v>
      </c>
      <c r="Q32" s="20" t="s">
        <v>189</v>
      </c>
      <c r="R32" s="60">
        <v>0</v>
      </c>
      <c r="S32" s="351"/>
      <c r="T32" s="337"/>
      <c r="U32" s="338"/>
      <c r="V32" s="338"/>
      <c r="W32" s="338"/>
      <c r="X32" s="338"/>
      <c r="Y32" s="338"/>
      <c r="Z32" s="338"/>
      <c r="AA32" s="338"/>
      <c r="AB32" s="195"/>
      <c r="AC32" s="195"/>
      <c r="AD32" s="349"/>
      <c r="AE32" s="349"/>
      <c r="AF32" s="349"/>
      <c r="AG32" s="349"/>
    </row>
    <row r="33" spans="1:33" ht="20.100000000000001" customHeight="1">
      <c r="B33" s="189"/>
      <c r="C33" s="149"/>
      <c r="D33" s="149"/>
      <c r="E33" s="149"/>
      <c r="G33" s="191"/>
      <c r="H33" s="191"/>
      <c r="I33" s="191"/>
      <c r="J33" s="191"/>
      <c r="K33" s="191"/>
      <c r="L33" s="191"/>
      <c r="M33" s="191"/>
      <c r="N33" s="150"/>
      <c r="O33" s="193"/>
      <c r="P33" s="191"/>
      <c r="Q33" s="20"/>
      <c r="R33" s="115"/>
      <c r="S33" s="193"/>
      <c r="T33" s="150"/>
      <c r="U33" s="191"/>
      <c r="V33" s="191"/>
      <c r="W33" s="191"/>
      <c r="X33" s="191"/>
      <c r="Y33" s="191"/>
      <c r="Z33" s="191"/>
      <c r="AA33" s="191"/>
      <c r="AB33" s="195"/>
      <c r="AC33" s="195"/>
      <c r="AF33" s="195"/>
      <c r="AG33" s="195"/>
    </row>
    <row r="34" spans="1:33" ht="20.100000000000001" customHeight="1">
      <c r="C34" s="321" t="str">
        <f>J3</f>
        <v>e</v>
      </c>
      <c r="D34" s="322"/>
      <c r="E34" s="322"/>
      <c r="F34" s="323"/>
      <c r="G34" s="431" t="str">
        <f>C36</f>
        <v>小山三小ＦＣ</v>
      </c>
      <c r="H34" s="432"/>
      <c r="I34" s="316" t="str">
        <f>C38</f>
        <v>ＫＯＨＡＲＵ　ＰＲＯＵＤ栃木フットボールクラブ</v>
      </c>
      <c r="J34" s="317"/>
      <c r="K34" s="303" t="str">
        <f>C40</f>
        <v>東那須野ＦＣフェニックス</v>
      </c>
      <c r="L34" s="304"/>
      <c r="M34" s="341" t="s">
        <v>156</v>
      </c>
      <c r="N34" s="341" t="s">
        <v>157</v>
      </c>
      <c r="O34" s="341" t="s">
        <v>203</v>
      </c>
      <c r="P34" s="341" t="s">
        <v>158</v>
      </c>
      <c r="R34" s="343" t="str">
        <f>W3</f>
        <v>f</v>
      </c>
      <c r="S34" s="344"/>
      <c r="T34" s="344"/>
      <c r="U34" s="345"/>
      <c r="V34" s="290" t="str">
        <f>R36</f>
        <v>石井フットボールクラブ</v>
      </c>
      <c r="W34" s="291"/>
      <c r="X34" s="435" t="str">
        <f>R38</f>
        <v>カテット白沢サッカースクール</v>
      </c>
      <c r="Y34" s="436"/>
      <c r="Z34" s="435" t="str">
        <f>R40</f>
        <v>赤羽スポーツ少年団</v>
      </c>
      <c r="AA34" s="436"/>
      <c r="AB34" s="341" t="s">
        <v>156</v>
      </c>
      <c r="AC34" s="341" t="s">
        <v>157</v>
      </c>
      <c r="AD34" s="341" t="s">
        <v>203</v>
      </c>
      <c r="AE34" s="341" t="s">
        <v>158</v>
      </c>
    </row>
    <row r="35" spans="1:33" ht="20.100000000000001" customHeight="1">
      <c r="C35" s="324"/>
      <c r="D35" s="325"/>
      <c r="E35" s="325"/>
      <c r="F35" s="326"/>
      <c r="G35" s="433"/>
      <c r="H35" s="434"/>
      <c r="I35" s="318"/>
      <c r="J35" s="319"/>
      <c r="K35" s="305"/>
      <c r="L35" s="306"/>
      <c r="M35" s="342"/>
      <c r="N35" s="342"/>
      <c r="O35" s="342"/>
      <c r="P35" s="342"/>
      <c r="R35" s="346"/>
      <c r="S35" s="347"/>
      <c r="T35" s="347"/>
      <c r="U35" s="348"/>
      <c r="V35" s="292"/>
      <c r="W35" s="293"/>
      <c r="X35" s="437"/>
      <c r="Y35" s="438"/>
      <c r="Z35" s="437"/>
      <c r="AA35" s="438"/>
      <c r="AB35" s="342"/>
      <c r="AC35" s="342"/>
      <c r="AD35" s="342"/>
      <c r="AE35" s="342"/>
    </row>
    <row r="36" spans="1:33" ht="20.100000000000001" customHeight="1">
      <c r="C36" s="321" t="str">
        <f>F7</f>
        <v>小山三小ＦＣ</v>
      </c>
      <c r="D36" s="322"/>
      <c r="E36" s="322"/>
      <c r="F36" s="323"/>
      <c r="G36" s="331"/>
      <c r="H36" s="332"/>
      <c r="I36" s="151">
        <f>N16</f>
        <v>0</v>
      </c>
      <c r="J36" s="151">
        <f>T16</f>
        <v>0</v>
      </c>
      <c r="K36" s="151">
        <f>N19</f>
        <v>0</v>
      </c>
      <c r="L36" s="151">
        <f>T19</f>
        <v>0</v>
      </c>
      <c r="M36" s="327">
        <f>COUNTIF(G37:L37,"○")*3+COUNTIF(G37:L37,"△")</f>
        <v>2</v>
      </c>
      <c r="N36" s="329">
        <f>O36-J36-L36</f>
        <v>0</v>
      </c>
      <c r="O36" s="329">
        <f>I36+K36</f>
        <v>0</v>
      </c>
      <c r="P36" s="329"/>
      <c r="R36" s="321" t="str">
        <f>S7</f>
        <v>石井フットボールクラブ</v>
      </c>
      <c r="S36" s="322"/>
      <c r="T36" s="322"/>
      <c r="U36" s="323"/>
      <c r="V36" s="331"/>
      <c r="W36" s="332"/>
      <c r="X36" s="151">
        <f>N25</f>
        <v>0</v>
      </c>
      <c r="Y36" s="151">
        <f>T25</f>
        <v>0</v>
      </c>
      <c r="Z36" s="151">
        <f>N28</f>
        <v>0</v>
      </c>
      <c r="AA36" s="151">
        <f>T28</f>
        <v>0</v>
      </c>
      <c r="AB36" s="327">
        <f>COUNTIF(V37:AA37,"○")*3+COUNTIF(V37:AA37,"△")</f>
        <v>2</v>
      </c>
      <c r="AC36" s="329">
        <f>AD36-Y36-AA36</f>
        <v>0</v>
      </c>
      <c r="AD36" s="329">
        <f>X36+Z36</f>
        <v>0</v>
      </c>
      <c r="AE36" s="329"/>
    </row>
    <row r="37" spans="1:33" ht="20.100000000000001" customHeight="1">
      <c r="C37" s="324"/>
      <c r="D37" s="325"/>
      <c r="E37" s="325"/>
      <c r="F37" s="326"/>
      <c r="G37" s="333"/>
      <c r="H37" s="334"/>
      <c r="I37" s="335" t="str">
        <f>IF(I36&gt;J36,"○",IF(I36&lt;J36,"×",IF(I36=J36,"△")))</f>
        <v>△</v>
      </c>
      <c r="J37" s="336"/>
      <c r="K37" s="335" t="str">
        <f>IF(K36&gt;L36,"○",IF(K36&lt;L36,"×",IF(K36=L36,"△")))</f>
        <v>△</v>
      </c>
      <c r="L37" s="336"/>
      <c r="M37" s="328"/>
      <c r="N37" s="330"/>
      <c r="O37" s="330"/>
      <c r="P37" s="330"/>
      <c r="R37" s="324"/>
      <c r="S37" s="325"/>
      <c r="T37" s="325"/>
      <c r="U37" s="326"/>
      <c r="V37" s="333"/>
      <c r="W37" s="334"/>
      <c r="X37" s="335" t="str">
        <f>IF(X36&gt;Y36,"○",IF(X36&lt;Y36,"×",IF(X36=Y36,"△")))</f>
        <v>△</v>
      </c>
      <c r="Y37" s="336"/>
      <c r="Z37" s="335" t="str">
        <f>IF(Z36&gt;AA36,"○",IF(Z36&lt;AA36,"×",IF(Z36=AA36,"△")))</f>
        <v>△</v>
      </c>
      <c r="AA37" s="336"/>
      <c r="AB37" s="328"/>
      <c r="AC37" s="330"/>
      <c r="AD37" s="330"/>
      <c r="AE37" s="330"/>
    </row>
    <row r="38" spans="1:33" ht="20.100000000000001" customHeight="1">
      <c r="C38" s="425" t="str">
        <f>J7</f>
        <v>ＫＯＨＡＲＵ　ＰＲＯＵＤ栃木フットボールクラブ</v>
      </c>
      <c r="D38" s="426"/>
      <c r="E38" s="426"/>
      <c r="F38" s="427"/>
      <c r="G38" s="151">
        <f>J36</f>
        <v>0</v>
      </c>
      <c r="H38" s="151">
        <f>I36</f>
        <v>0</v>
      </c>
      <c r="I38" s="331"/>
      <c r="J38" s="332"/>
      <c r="K38" s="151">
        <f>N22</f>
        <v>0</v>
      </c>
      <c r="L38" s="151">
        <f>T22</f>
        <v>0</v>
      </c>
      <c r="M38" s="327">
        <f>COUNTIF(G39:L39,"○")*3+COUNTIF(G39:L39,"△")</f>
        <v>2</v>
      </c>
      <c r="N38" s="329">
        <f>O38-H38-L38</f>
        <v>0</v>
      </c>
      <c r="O38" s="329">
        <f>G38+K38</f>
        <v>0</v>
      </c>
      <c r="P38" s="329"/>
      <c r="R38" s="321" t="str">
        <f>W7</f>
        <v>カテット白沢サッカースクール</v>
      </c>
      <c r="S38" s="322"/>
      <c r="T38" s="322"/>
      <c r="U38" s="323"/>
      <c r="V38" s="151">
        <f>Y36</f>
        <v>0</v>
      </c>
      <c r="W38" s="151">
        <f>X36</f>
        <v>0</v>
      </c>
      <c r="X38" s="331"/>
      <c r="Y38" s="332"/>
      <c r="Z38" s="151">
        <f>N31</f>
        <v>0</v>
      </c>
      <c r="AA38" s="151">
        <f>T31</f>
        <v>0</v>
      </c>
      <c r="AB38" s="327">
        <f>COUNTIF(V39:AA39,"○")*3+COUNTIF(V39:AA39,"△")</f>
        <v>2</v>
      </c>
      <c r="AC38" s="329">
        <f>AD38-W38-AA38</f>
        <v>0</v>
      </c>
      <c r="AD38" s="329">
        <f>V38+Z38</f>
        <v>0</v>
      </c>
      <c r="AE38" s="329"/>
    </row>
    <row r="39" spans="1:33" ht="20.100000000000001" customHeight="1">
      <c r="C39" s="428"/>
      <c r="D39" s="429"/>
      <c r="E39" s="429"/>
      <c r="F39" s="430"/>
      <c r="G39" s="335" t="str">
        <f>IF(G38&gt;H38,"○",IF(G38&lt;H38,"×",IF(G38=H38,"△")))</f>
        <v>△</v>
      </c>
      <c r="H39" s="336"/>
      <c r="I39" s="333"/>
      <c r="J39" s="334"/>
      <c r="K39" s="335" t="str">
        <f>IF(K38&gt;L38,"○",IF(K38&lt;L38,"×",IF(K38=L38,"△")))</f>
        <v>△</v>
      </c>
      <c r="L39" s="336"/>
      <c r="M39" s="328"/>
      <c r="N39" s="330"/>
      <c r="O39" s="330"/>
      <c r="P39" s="330"/>
      <c r="R39" s="324"/>
      <c r="S39" s="325"/>
      <c r="T39" s="325"/>
      <c r="U39" s="326"/>
      <c r="V39" s="335" t="str">
        <f>IF(V38&gt;W38,"○",IF(V38&lt;W38,"×",IF(V38=W38,"△")))</f>
        <v>△</v>
      </c>
      <c r="W39" s="336"/>
      <c r="X39" s="333"/>
      <c r="Y39" s="334"/>
      <c r="Z39" s="335" t="str">
        <f>IF(Z38&gt;AA38,"○",IF(Z38&lt;AA38,"×",IF(Z38=AA38,"△")))</f>
        <v>△</v>
      </c>
      <c r="AA39" s="336"/>
      <c r="AB39" s="328"/>
      <c r="AC39" s="330"/>
      <c r="AD39" s="330"/>
      <c r="AE39" s="330"/>
    </row>
    <row r="40" spans="1:33" ht="20.100000000000001" customHeight="1">
      <c r="C40" s="419" t="str">
        <f>N7</f>
        <v>東那須野ＦＣフェニックス</v>
      </c>
      <c r="D40" s="420"/>
      <c r="E40" s="420"/>
      <c r="F40" s="421"/>
      <c r="G40" s="151">
        <f>L36</f>
        <v>0</v>
      </c>
      <c r="H40" s="151">
        <f>K36</f>
        <v>0</v>
      </c>
      <c r="I40" s="151">
        <f>L38</f>
        <v>0</v>
      </c>
      <c r="J40" s="151">
        <f>K38</f>
        <v>0</v>
      </c>
      <c r="K40" s="331"/>
      <c r="L40" s="332"/>
      <c r="M40" s="327">
        <f>COUNTIF(G41:L41,"○")*3+COUNTIF(G41:L41,"△")</f>
        <v>2</v>
      </c>
      <c r="N40" s="329">
        <f>O40-H40-J40</f>
        <v>0</v>
      </c>
      <c r="O40" s="329">
        <f>G40+I40</f>
        <v>0</v>
      </c>
      <c r="P40" s="329"/>
      <c r="R40" s="321" t="str">
        <f>AA7</f>
        <v>赤羽スポーツ少年団</v>
      </c>
      <c r="S40" s="322"/>
      <c r="T40" s="322"/>
      <c r="U40" s="323"/>
      <c r="V40" s="151">
        <f>AA36</f>
        <v>0</v>
      </c>
      <c r="W40" s="151">
        <f>Z36</f>
        <v>0</v>
      </c>
      <c r="X40" s="151">
        <f>AA38</f>
        <v>0</v>
      </c>
      <c r="Y40" s="151">
        <f>Z38</f>
        <v>0</v>
      </c>
      <c r="Z40" s="331"/>
      <c r="AA40" s="332"/>
      <c r="AB40" s="327">
        <f>COUNTIF(V41:AA41,"○")*3+COUNTIF(V41:AA41,"△")</f>
        <v>2</v>
      </c>
      <c r="AC40" s="329">
        <f>AD40-W40-Y40</f>
        <v>0</v>
      </c>
      <c r="AD40" s="329">
        <f>V40+X40</f>
        <v>0</v>
      </c>
      <c r="AE40" s="329"/>
    </row>
    <row r="41" spans="1:33" ht="20.100000000000001" customHeight="1">
      <c r="C41" s="422"/>
      <c r="D41" s="423"/>
      <c r="E41" s="423"/>
      <c r="F41" s="424"/>
      <c r="G41" s="335" t="str">
        <f>IF(G40&gt;H40,"○",IF(G40&lt;H40,"×",IF(G40=H40,"△")))</f>
        <v>△</v>
      </c>
      <c r="H41" s="336"/>
      <c r="I41" s="335" t="str">
        <f>IF(I40&gt;J40,"○",IF(I40&lt;J40,"×",IF(I40=J40,"△")))</f>
        <v>△</v>
      </c>
      <c r="J41" s="336"/>
      <c r="K41" s="333"/>
      <c r="L41" s="334"/>
      <c r="M41" s="328"/>
      <c r="N41" s="330"/>
      <c r="O41" s="330"/>
      <c r="P41" s="330"/>
      <c r="R41" s="324"/>
      <c r="S41" s="325"/>
      <c r="T41" s="325"/>
      <c r="U41" s="326"/>
      <c r="V41" s="335" t="str">
        <f>IF(V40&gt;W40,"○",IF(V40&lt;W40,"×",IF(V40=W40,"△")))</f>
        <v>△</v>
      </c>
      <c r="W41" s="336"/>
      <c r="X41" s="335" t="str">
        <f>IF(X40&gt;Y40,"○",IF(X40&lt;Y40,"×",IF(X40=Y40,"△")))</f>
        <v>△</v>
      </c>
      <c r="Y41" s="336"/>
      <c r="Z41" s="333"/>
      <c r="AA41" s="334"/>
      <c r="AB41" s="328"/>
      <c r="AC41" s="330"/>
      <c r="AD41" s="330"/>
      <c r="AE41" s="330"/>
    </row>
    <row r="42" spans="1:33" ht="20.100000000000001" customHeight="1"/>
    <row r="43" spans="1:33" ht="20.100000000000001" customHeight="1"/>
    <row r="44" spans="1:33" ht="20.100000000000001" customHeight="1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N44" s="320" t="s">
        <v>250</v>
      </c>
      <c r="O44" s="320"/>
      <c r="P44" s="320"/>
      <c r="Q44" s="320"/>
      <c r="R44" s="320"/>
      <c r="T44" s="263" t="s">
        <v>205</v>
      </c>
      <c r="U44" s="263"/>
      <c r="V44" s="263"/>
      <c r="W44" s="263"/>
      <c r="X44" s="366" t="str">
        <f>組み合わせ!Y17</f>
        <v>ヴェルフェドリームフィールドＢ</v>
      </c>
      <c r="Y44" s="366"/>
      <c r="Z44" s="366"/>
      <c r="AA44" s="366"/>
      <c r="AB44" s="366"/>
      <c r="AC44" s="366"/>
      <c r="AD44" s="366"/>
      <c r="AE44" s="366"/>
      <c r="AF44" s="366"/>
      <c r="AG44" s="366"/>
    </row>
    <row r="45" spans="1:33" ht="9.9" customHeight="1">
      <c r="A45" s="196"/>
      <c r="B45" s="196"/>
      <c r="C45" s="196"/>
      <c r="D45" s="196"/>
      <c r="E45" s="196"/>
      <c r="F45" s="196"/>
      <c r="G45" s="196"/>
      <c r="H45" s="129"/>
      <c r="I45" s="187"/>
      <c r="J45" s="187"/>
      <c r="K45" s="187"/>
      <c r="L45" s="187"/>
      <c r="N45" s="187"/>
      <c r="O45" s="187"/>
      <c r="P45" s="187"/>
      <c r="Q45" s="187"/>
      <c r="R45" s="187"/>
      <c r="T45" s="188"/>
      <c r="U45" s="188"/>
      <c r="V45" s="188"/>
      <c r="W45" s="188"/>
      <c r="X45" s="197"/>
      <c r="Y45" s="197"/>
      <c r="Z45" s="197"/>
      <c r="AA45" s="197"/>
      <c r="AB45" s="339" t="s">
        <v>178</v>
      </c>
      <c r="AC45" s="339"/>
      <c r="AD45" s="339"/>
      <c r="AE45" s="339"/>
      <c r="AF45" s="339"/>
      <c r="AG45" s="339"/>
    </row>
    <row r="46" spans="1:33" ht="20.100000000000001" customHeight="1">
      <c r="F46" s="192"/>
      <c r="J46" s="340" t="s">
        <v>251</v>
      </c>
      <c r="K46" s="340"/>
      <c r="W46" s="340" t="s">
        <v>252</v>
      </c>
      <c r="X46" s="340"/>
      <c r="AB46" s="339"/>
      <c r="AC46" s="339"/>
      <c r="AD46" s="339"/>
      <c r="AE46" s="339"/>
      <c r="AF46" s="339"/>
      <c r="AG46" s="339"/>
    </row>
    <row r="47" spans="1:33" ht="20.100000000000001" customHeight="1">
      <c r="G47" s="131"/>
      <c r="H47" s="131"/>
      <c r="I47" s="131"/>
      <c r="J47" s="132"/>
      <c r="K47" s="131"/>
      <c r="L47" s="131"/>
      <c r="M47" s="131"/>
      <c r="N47" s="131"/>
      <c r="T47" s="131"/>
      <c r="U47" s="131"/>
      <c r="V47" s="131"/>
      <c r="W47" s="131"/>
      <c r="X47" s="133"/>
      <c r="Y47" s="131"/>
      <c r="Z47" s="131"/>
      <c r="AA47" s="131"/>
      <c r="AB47" s="339"/>
      <c r="AC47" s="339"/>
      <c r="AD47" s="339"/>
      <c r="AE47" s="339"/>
      <c r="AF47" s="339"/>
      <c r="AG47" s="339"/>
    </row>
    <row r="48" spans="1:33" ht="20.100000000000001" customHeight="1">
      <c r="F48" s="134"/>
      <c r="H48" s="135"/>
      <c r="J48" s="136"/>
      <c r="K48" s="135"/>
      <c r="N48" s="134"/>
      <c r="S48" s="134"/>
      <c r="V48" s="135"/>
      <c r="W48" s="136"/>
      <c r="Y48" s="135"/>
      <c r="AA48" s="136"/>
      <c r="AB48" s="137"/>
    </row>
    <row r="49" spans="1:33" ht="20.100000000000001" customHeight="1">
      <c r="B49" s="353"/>
      <c r="C49" s="353"/>
      <c r="D49" s="138"/>
      <c r="E49" s="138"/>
      <c r="F49" s="364" t="s">
        <v>253</v>
      </c>
      <c r="G49" s="364"/>
      <c r="H49" s="23"/>
      <c r="I49" s="23"/>
      <c r="J49" s="364" t="s">
        <v>241</v>
      </c>
      <c r="K49" s="364"/>
      <c r="L49" s="23"/>
      <c r="M49" s="23"/>
      <c r="N49" s="364" t="s">
        <v>240</v>
      </c>
      <c r="O49" s="364"/>
      <c r="P49" s="33"/>
      <c r="Q49" s="23"/>
      <c r="R49" s="23"/>
      <c r="S49" s="364" t="s">
        <v>249</v>
      </c>
      <c r="T49" s="364"/>
      <c r="U49" s="23"/>
      <c r="V49" s="23"/>
      <c r="W49" s="364" t="s">
        <v>248</v>
      </c>
      <c r="X49" s="364"/>
      <c r="Y49" s="23"/>
      <c r="Z49" s="23"/>
      <c r="AA49" s="364" t="s">
        <v>247</v>
      </c>
      <c r="AB49" s="364"/>
      <c r="AC49" s="138"/>
      <c r="AD49" s="138"/>
      <c r="AE49" s="367"/>
      <c r="AF49" s="368"/>
    </row>
    <row r="50" spans="1:33" ht="20.100000000000001" customHeight="1">
      <c r="B50" s="360"/>
      <c r="C50" s="360"/>
      <c r="D50" s="139"/>
      <c r="E50" s="139"/>
      <c r="F50" s="361" t="str">
        <f>組み合わせ!C16</f>
        <v>大谷東フットボールクラブ</v>
      </c>
      <c r="G50" s="361"/>
      <c r="H50" s="139"/>
      <c r="I50" s="139"/>
      <c r="J50" s="361" t="str">
        <f>ＥＦ!Y9</f>
        <v>清原サッカースポーツ少年団</v>
      </c>
      <c r="K50" s="361"/>
      <c r="L50" s="139"/>
      <c r="M50" s="139"/>
      <c r="N50" s="417" t="str">
        <f>ＩＪ!S9</f>
        <v>坂西ジュニオール</v>
      </c>
      <c r="O50" s="417"/>
      <c r="P50" s="140"/>
      <c r="Q50" s="139"/>
      <c r="R50" s="139"/>
      <c r="S50" s="361" t="str">
        <f>ＣＤ!V9</f>
        <v>ＦＣグランディール宇都宮</v>
      </c>
      <c r="T50" s="361"/>
      <c r="U50" s="139"/>
      <c r="V50" s="139"/>
      <c r="W50" s="361" t="str">
        <f>ＧＨ!V9</f>
        <v>壬生町ジュニアサッカークラブ</v>
      </c>
      <c r="X50" s="361"/>
      <c r="Y50" s="139"/>
      <c r="Z50" s="139"/>
      <c r="AA50" s="418" t="str">
        <f>ＫＬ!Y9</f>
        <v>Ｓ４ スペランツァ</v>
      </c>
      <c r="AB50" s="418"/>
      <c r="AC50" s="139"/>
      <c r="AD50" s="139"/>
      <c r="AE50" s="362"/>
      <c r="AF50" s="363"/>
    </row>
    <row r="51" spans="1:33" ht="20.100000000000001" customHeight="1">
      <c r="B51" s="360"/>
      <c r="C51" s="360"/>
      <c r="D51" s="139"/>
      <c r="E51" s="139"/>
      <c r="F51" s="361"/>
      <c r="G51" s="361"/>
      <c r="H51" s="139"/>
      <c r="I51" s="139"/>
      <c r="J51" s="361"/>
      <c r="K51" s="361"/>
      <c r="L51" s="139"/>
      <c r="M51" s="139"/>
      <c r="N51" s="417"/>
      <c r="O51" s="417"/>
      <c r="P51" s="140"/>
      <c r="Q51" s="139"/>
      <c r="R51" s="139"/>
      <c r="S51" s="361"/>
      <c r="T51" s="361"/>
      <c r="U51" s="139"/>
      <c r="V51" s="139"/>
      <c r="W51" s="361"/>
      <c r="X51" s="361"/>
      <c r="Y51" s="139"/>
      <c r="Z51" s="139"/>
      <c r="AA51" s="418"/>
      <c r="AB51" s="418"/>
      <c r="AC51" s="139"/>
      <c r="AD51" s="139"/>
      <c r="AE51" s="362"/>
      <c r="AF51" s="363"/>
    </row>
    <row r="52" spans="1:33" ht="20.100000000000001" customHeight="1">
      <c r="B52" s="360"/>
      <c r="C52" s="360"/>
      <c r="D52" s="139"/>
      <c r="E52" s="139"/>
      <c r="F52" s="361"/>
      <c r="G52" s="361"/>
      <c r="H52" s="139"/>
      <c r="I52" s="139"/>
      <c r="J52" s="361"/>
      <c r="K52" s="361"/>
      <c r="L52" s="139"/>
      <c r="M52" s="139"/>
      <c r="N52" s="417"/>
      <c r="O52" s="417"/>
      <c r="P52" s="140"/>
      <c r="Q52" s="139"/>
      <c r="R52" s="139"/>
      <c r="S52" s="361"/>
      <c r="T52" s="361"/>
      <c r="U52" s="139"/>
      <c r="V52" s="139"/>
      <c r="W52" s="361"/>
      <c r="X52" s="361"/>
      <c r="Y52" s="139"/>
      <c r="Z52" s="139"/>
      <c r="AA52" s="418"/>
      <c r="AB52" s="418"/>
      <c r="AC52" s="139"/>
      <c r="AD52" s="139"/>
      <c r="AE52" s="362"/>
      <c r="AF52" s="363"/>
    </row>
    <row r="53" spans="1:33" ht="20.100000000000001" customHeight="1">
      <c r="B53" s="360"/>
      <c r="C53" s="360"/>
      <c r="D53" s="139"/>
      <c r="E53" s="139"/>
      <c r="F53" s="361"/>
      <c r="G53" s="361"/>
      <c r="H53" s="139"/>
      <c r="I53" s="139"/>
      <c r="J53" s="361"/>
      <c r="K53" s="361"/>
      <c r="L53" s="139"/>
      <c r="M53" s="139"/>
      <c r="N53" s="417"/>
      <c r="O53" s="417"/>
      <c r="P53" s="140"/>
      <c r="Q53" s="139"/>
      <c r="R53" s="139"/>
      <c r="S53" s="361"/>
      <c r="T53" s="361"/>
      <c r="U53" s="139"/>
      <c r="V53" s="139"/>
      <c r="W53" s="361"/>
      <c r="X53" s="361"/>
      <c r="Y53" s="139"/>
      <c r="Z53" s="139"/>
      <c r="AA53" s="418"/>
      <c r="AB53" s="418"/>
      <c r="AC53" s="139"/>
      <c r="AD53" s="139"/>
      <c r="AE53" s="362"/>
      <c r="AF53" s="363"/>
    </row>
    <row r="54" spans="1:33" ht="20.100000000000001" customHeight="1">
      <c r="B54" s="360"/>
      <c r="C54" s="360"/>
      <c r="D54" s="139"/>
      <c r="E54" s="139"/>
      <c r="F54" s="361"/>
      <c r="G54" s="361"/>
      <c r="H54" s="139"/>
      <c r="I54" s="139"/>
      <c r="J54" s="361"/>
      <c r="K54" s="361"/>
      <c r="L54" s="139"/>
      <c r="M54" s="139"/>
      <c r="N54" s="417"/>
      <c r="O54" s="417"/>
      <c r="P54" s="140"/>
      <c r="Q54" s="139"/>
      <c r="R54" s="139"/>
      <c r="S54" s="361"/>
      <c r="T54" s="361"/>
      <c r="U54" s="139"/>
      <c r="V54" s="139"/>
      <c r="W54" s="361"/>
      <c r="X54" s="361"/>
      <c r="Y54" s="139"/>
      <c r="Z54" s="139"/>
      <c r="AA54" s="418"/>
      <c r="AB54" s="418"/>
      <c r="AC54" s="139"/>
      <c r="AD54" s="139"/>
      <c r="AE54" s="362"/>
      <c r="AF54" s="363"/>
    </row>
    <row r="55" spans="1:33" ht="20.100000000000001" customHeight="1">
      <c r="B55" s="360"/>
      <c r="C55" s="360"/>
      <c r="D55" s="139"/>
      <c r="E55" s="139"/>
      <c r="F55" s="361"/>
      <c r="G55" s="361"/>
      <c r="H55" s="139"/>
      <c r="I55" s="139"/>
      <c r="J55" s="361"/>
      <c r="K55" s="361"/>
      <c r="L55" s="139"/>
      <c r="M55" s="139"/>
      <c r="N55" s="417"/>
      <c r="O55" s="417"/>
      <c r="P55" s="140"/>
      <c r="Q55" s="139"/>
      <c r="R55" s="139"/>
      <c r="S55" s="361"/>
      <c r="T55" s="361"/>
      <c r="U55" s="139"/>
      <c r="V55" s="139"/>
      <c r="W55" s="361"/>
      <c r="X55" s="361"/>
      <c r="Y55" s="139"/>
      <c r="Z55" s="139"/>
      <c r="AA55" s="418"/>
      <c r="AB55" s="418"/>
      <c r="AC55" s="139"/>
      <c r="AD55" s="139"/>
      <c r="AE55" s="362"/>
      <c r="AF55" s="363"/>
    </row>
    <row r="56" spans="1:33" ht="20.100000000000001" customHeight="1">
      <c r="B56" s="360"/>
      <c r="C56" s="360"/>
      <c r="D56" s="140"/>
      <c r="E56" s="140"/>
      <c r="F56" s="361"/>
      <c r="G56" s="361"/>
      <c r="H56" s="140"/>
      <c r="I56" s="140"/>
      <c r="J56" s="361"/>
      <c r="K56" s="361"/>
      <c r="L56" s="140"/>
      <c r="M56" s="140"/>
      <c r="N56" s="417"/>
      <c r="O56" s="417"/>
      <c r="P56" s="140"/>
      <c r="Q56" s="140"/>
      <c r="R56" s="140"/>
      <c r="S56" s="361"/>
      <c r="T56" s="361"/>
      <c r="U56" s="140"/>
      <c r="V56" s="140"/>
      <c r="W56" s="361"/>
      <c r="X56" s="361"/>
      <c r="Y56" s="140"/>
      <c r="Z56" s="140"/>
      <c r="AA56" s="418"/>
      <c r="AB56" s="418"/>
      <c r="AC56" s="140"/>
      <c r="AD56" s="140"/>
      <c r="AE56" s="362"/>
      <c r="AF56" s="363"/>
    </row>
    <row r="57" spans="1:33" ht="20.100000000000001" customHeight="1">
      <c r="B57" s="360"/>
      <c r="C57" s="360"/>
      <c r="D57" s="140"/>
      <c r="E57" s="140"/>
      <c r="F57" s="361"/>
      <c r="G57" s="361"/>
      <c r="H57" s="140"/>
      <c r="I57" s="140"/>
      <c r="J57" s="361"/>
      <c r="K57" s="361"/>
      <c r="L57" s="140"/>
      <c r="M57" s="140"/>
      <c r="N57" s="417"/>
      <c r="O57" s="417"/>
      <c r="P57" s="140"/>
      <c r="Q57" s="140"/>
      <c r="R57" s="140"/>
      <c r="S57" s="361"/>
      <c r="T57" s="361"/>
      <c r="U57" s="140"/>
      <c r="V57" s="140"/>
      <c r="W57" s="361"/>
      <c r="X57" s="361"/>
      <c r="Y57" s="140"/>
      <c r="Z57" s="140"/>
      <c r="AA57" s="418"/>
      <c r="AB57" s="418"/>
      <c r="AC57" s="140"/>
      <c r="AD57" s="140"/>
      <c r="AE57" s="362"/>
      <c r="AF57" s="363"/>
    </row>
    <row r="58" spans="1:33" ht="20.100000000000001" customHeight="1">
      <c r="C58" s="195"/>
      <c r="D58" s="195"/>
      <c r="G58" s="195"/>
      <c r="H58" s="195"/>
      <c r="K58" s="195"/>
      <c r="L58" s="195"/>
      <c r="O58" s="195"/>
      <c r="P58" s="195"/>
      <c r="T58" s="195"/>
      <c r="U58" s="195"/>
      <c r="X58" s="195"/>
      <c r="Y58" s="195"/>
      <c r="AB58" s="195"/>
      <c r="AC58" s="195"/>
      <c r="AD58" s="141" t="s">
        <v>185</v>
      </c>
      <c r="AE58" s="141" t="s">
        <v>186</v>
      </c>
      <c r="AF58" s="141" t="s">
        <v>186</v>
      </c>
      <c r="AG58" s="141" t="s">
        <v>187</v>
      </c>
    </row>
    <row r="59" spans="1:33" ht="20.100000000000001" customHeight="1">
      <c r="A59" s="353" t="s">
        <v>254</v>
      </c>
      <c r="B59" s="264" t="s">
        <v>139</v>
      </c>
      <c r="C59" s="350">
        <v>0.375</v>
      </c>
      <c r="D59" s="350"/>
      <c r="E59" s="350"/>
      <c r="G59" s="338" t="str">
        <f>F50</f>
        <v>大谷東フットボールクラブ</v>
      </c>
      <c r="H59" s="338"/>
      <c r="I59" s="338"/>
      <c r="J59" s="338"/>
      <c r="K59" s="338"/>
      <c r="L59" s="338"/>
      <c r="M59" s="338"/>
      <c r="N59" s="337">
        <f>P59+P60</f>
        <v>0</v>
      </c>
      <c r="O59" s="351" t="s">
        <v>140</v>
      </c>
      <c r="P59" s="60">
        <v>0</v>
      </c>
      <c r="Q59" s="20" t="s">
        <v>189</v>
      </c>
      <c r="R59" s="60">
        <v>0</v>
      </c>
      <c r="S59" s="351" t="s">
        <v>142</v>
      </c>
      <c r="T59" s="337">
        <f>R59+R60</f>
        <v>0</v>
      </c>
      <c r="U59" s="440" t="str">
        <f>J50</f>
        <v>清原サッカースポーツ少年団</v>
      </c>
      <c r="V59" s="440"/>
      <c r="W59" s="440"/>
      <c r="X59" s="440"/>
      <c r="Y59" s="440"/>
      <c r="Z59" s="440"/>
      <c r="AA59" s="440"/>
      <c r="AB59" s="195"/>
      <c r="AC59" s="195"/>
      <c r="AD59" s="349" t="s">
        <v>255</v>
      </c>
      <c r="AE59" s="349" t="s">
        <v>256</v>
      </c>
      <c r="AF59" s="349" t="s">
        <v>257</v>
      </c>
      <c r="AG59" s="349" t="s">
        <v>232</v>
      </c>
    </row>
    <row r="60" spans="1:33" ht="20.100000000000001" customHeight="1">
      <c r="A60" s="353"/>
      <c r="B60" s="264"/>
      <c r="C60" s="350"/>
      <c r="D60" s="350"/>
      <c r="E60" s="350"/>
      <c r="G60" s="338"/>
      <c r="H60" s="338"/>
      <c r="I60" s="338"/>
      <c r="J60" s="338"/>
      <c r="K60" s="338"/>
      <c r="L60" s="338"/>
      <c r="M60" s="338"/>
      <c r="N60" s="337"/>
      <c r="O60" s="351"/>
      <c r="P60" s="60">
        <v>0</v>
      </c>
      <c r="Q60" s="20" t="s">
        <v>189</v>
      </c>
      <c r="R60" s="60">
        <v>0</v>
      </c>
      <c r="S60" s="351"/>
      <c r="T60" s="337"/>
      <c r="U60" s="440"/>
      <c r="V60" s="440"/>
      <c r="W60" s="440"/>
      <c r="X60" s="440"/>
      <c r="Y60" s="440"/>
      <c r="Z60" s="440"/>
      <c r="AA60" s="440"/>
      <c r="AB60" s="195"/>
      <c r="AC60" s="195"/>
      <c r="AD60" s="349"/>
      <c r="AE60" s="349"/>
      <c r="AF60" s="349"/>
      <c r="AG60" s="349"/>
    </row>
    <row r="61" spans="1:33" ht="20.100000000000001" customHeight="1">
      <c r="A61" s="353"/>
      <c r="C61" s="200"/>
      <c r="D61" s="200"/>
      <c r="E61" s="142"/>
      <c r="G61" s="191"/>
      <c r="H61" s="191"/>
      <c r="I61" s="115"/>
      <c r="J61" s="115"/>
      <c r="K61" s="191"/>
      <c r="L61" s="191"/>
      <c r="M61" s="115"/>
      <c r="N61" s="143"/>
      <c r="O61" s="191"/>
      <c r="P61" s="60"/>
      <c r="Q61" s="115"/>
      <c r="R61" s="143"/>
      <c r="S61" s="115"/>
      <c r="T61" s="60"/>
      <c r="U61" s="191"/>
      <c r="V61" s="115"/>
      <c r="W61" s="115"/>
      <c r="X61" s="191"/>
      <c r="Y61" s="191"/>
      <c r="Z61" s="115"/>
      <c r="AA61" s="115"/>
      <c r="AB61" s="195"/>
      <c r="AC61" s="195"/>
      <c r="AD61" s="144"/>
      <c r="AE61" s="144"/>
      <c r="AF61" s="145"/>
      <c r="AG61" s="145"/>
    </row>
    <row r="62" spans="1:33" ht="20.100000000000001" customHeight="1">
      <c r="A62" s="353"/>
      <c r="B62" s="264" t="s">
        <v>145</v>
      </c>
      <c r="C62" s="350">
        <v>0.41666666666666669</v>
      </c>
      <c r="D62" s="350"/>
      <c r="E62" s="350"/>
      <c r="G62" s="338" t="str">
        <f>F50</f>
        <v>大谷東フットボールクラブ</v>
      </c>
      <c r="H62" s="338"/>
      <c r="I62" s="338"/>
      <c r="J62" s="338"/>
      <c r="K62" s="338"/>
      <c r="L62" s="338"/>
      <c r="M62" s="338"/>
      <c r="N62" s="337">
        <f>P62+P63</f>
        <v>0</v>
      </c>
      <c r="O62" s="351" t="s">
        <v>140</v>
      </c>
      <c r="P62" s="60">
        <v>0</v>
      </c>
      <c r="Q62" s="20" t="s">
        <v>189</v>
      </c>
      <c r="R62" s="60">
        <v>0</v>
      </c>
      <c r="S62" s="351" t="s">
        <v>142</v>
      </c>
      <c r="T62" s="337">
        <f>R62+R63</f>
        <v>0</v>
      </c>
      <c r="U62" s="338" t="str">
        <f>N50</f>
        <v>坂西ジュニオール</v>
      </c>
      <c r="V62" s="338"/>
      <c r="W62" s="338"/>
      <c r="X62" s="338"/>
      <c r="Y62" s="338"/>
      <c r="Z62" s="338"/>
      <c r="AA62" s="338"/>
      <c r="AB62" s="195"/>
      <c r="AC62" s="195"/>
      <c r="AD62" s="349" t="s">
        <v>257</v>
      </c>
      <c r="AE62" s="349" t="s">
        <v>255</v>
      </c>
      <c r="AF62" s="349" t="s">
        <v>256</v>
      </c>
      <c r="AG62" s="349" t="s">
        <v>231</v>
      </c>
    </row>
    <row r="63" spans="1:33" ht="20.100000000000001" customHeight="1">
      <c r="A63" s="353"/>
      <c r="B63" s="264"/>
      <c r="C63" s="350"/>
      <c r="D63" s="350"/>
      <c r="E63" s="350"/>
      <c r="G63" s="338"/>
      <c r="H63" s="338"/>
      <c r="I63" s="338"/>
      <c r="J63" s="338"/>
      <c r="K63" s="338"/>
      <c r="L63" s="338"/>
      <c r="M63" s="338"/>
      <c r="N63" s="337"/>
      <c r="O63" s="351"/>
      <c r="P63" s="60">
        <v>0</v>
      </c>
      <c r="Q63" s="20" t="s">
        <v>189</v>
      </c>
      <c r="R63" s="60">
        <v>0</v>
      </c>
      <c r="S63" s="351"/>
      <c r="T63" s="337"/>
      <c r="U63" s="338"/>
      <c r="V63" s="338"/>
      <c r="W63" s="338"/>
      <c r="X63" s="338"/>
      <c r="Y63" s="338"/>
      <c r="Z63" s="338"/>
      <c r="AA63" s="338"/>
      <c r="AB63" s="195"/>
      <c r="AC63" s="195"/>
      <c r="AD63" s="349"/>
      <c r="AE63" s="349"/>
      <c r="AF63" s="349"/>
      <c r="AG63" s="349"/>
    </row>
    <row r="64" spans="1:33" ht="20.100000000000001" customHeight="1">
      <c r="A64" s="353"/>
      <c r="C64" s="200"/>
      <c r="D64" s="200"/>
      <c r="E64" s="142"/>
      <c r="G64" s="191"/>
      <c r="H64" s="191"/>
      <c r="I64" s="115"/>
      <c r="J64" s="115"/>
      <c r="K64" s="191"/>
      <c r="L64" s="191"/>
      <c r="M64" s="115"/>
      <c r="N64" s="143"/>
      <c r="O64" s="191"/>
      <c r="P64" s="60"/>
      <c r="Q64" s="115"/>
      <c r="R64" s="143"/>
      <c r="S64" s="115"/>
      <c r="T64" s="60"/>
      <c r="U64" s="191"/>
      <c r="V64" s="115"/>
      <c r="W64" s="115"/>
      <c r="X64" s="191"/>
      <c r="Y64" s="191"/>
      <c r="Z64" s="115"/>
      <c r="AA64" s="115"/>
      <c r="AB64" s="195"/>
      <c r="AC64" s="195"/>
      <c r="AD64" s="144"/>
      <c r="AE64" s="144"/>
      <c r="AF64" s="145"/>
      <c r="AG64" s="145"/>
    </row>
    <row r="65" spans="1:33" ht="20.100000000000001" customHeight="1">
      <c r="A65" s="353"/>
      <c r="B65" s="264" t="s">
        <v>148</v>
      </c>
      <c r="C65" s="350">
        <v>0.45833333333333331</v>
      </c>
      <c r="D65" s="350"/>
      <c r="E65" s="350"/>
      <c r="G65" s="440" t="str">
        <f>J50</f>
        <v>清原サッカースポーツ少年団</v>
      </c>
      <c r="H65" s="440"/>
      <c r="I65" s="440"/>
      <c r="J65" s="440"/>
      <c r="K65" s="440"/>
      <c r="L65" s="440"/>
      <c r="M65" s="440"/>
      <c r="N65" s="337">
        <f>P65+P66</f>
        <v>0</v>
      </c>
      <c r="O65" s="351" t="s">
        <v>140</v>
      </c>
      <c r="P65" s="60">
        <v>0</v>
      </c>
      <c r="Q65" s="20" t="s">
        <v>189</v>
      </c>
      <c r="R65" s="60">
        <v>0</v>
      </c>
      <c r="S65" s="351" t="s">
        <v>142</v>
      </c>
      <c r="T65" s="337">
        <f>R65+R66</f>
        <v>0</v>
      </c>
      <c r="U65" s="338" t="str">
        <f>N50</f>
        <v>坂西ジュニオール</v>
      </c>
      <c r="V65" s="338"/>
      <c r="W65" s="338"/>
      <c r="X65" s="338"/>
      <c r="Y65" s="338"/>
      <c r="Z65" s="338"/>
      <c r="AA65" s="338"/>
      <c r="AB65" s="195"/>
      <c r="AC65" s="195"/>
      <c r="AD65" s="349" t="s">
        <v>256</v>
      </c>
      <c r="AE65" s="349" t="s">
        <v>257</v>
      </c>
      <c r="AF65" s="349" t="s">
        <v>255</v>
      </c>
      <c r="AG65" s="349" t="s">
        <v>258</v>
      </c>
    </row>
    <row r="66" spans="1:33" ht="20.100000000000001" customHeight="1">
      <c r="A66" s="353"/>
      <c r="B66" s="264"/>
      <c r="C66" s="350"/>
      <c r="D66" s="350"/>
      <c r="E66" s="350"/>
      <c r="G66" s="440"/>
      <c r="H66" s="440"/>
      <c r="I66" s="440"/>
      <c r="J66" s="440"/>
      <c r="K66" s="440"/>
      <c r="L66" s="440"/>
      <c r="M66" s="440"/>
      <c r="N66" s="337"/>
      <c r="O66" s="351"/>
      <c r="P66" s="60">
        <v>0</v>
      </c>
      <c r="Q66" s="20" t="s">
        <v>189</v>
      </c>
      <c r="R66" s="60">
        <v>0</v>
      </c>
      <c r="S66" s="351"/>
      <c r="T66" s="337"/>
      <c r="U66" s="338"/>
      <c r="V66" s="338"/>
      <c r="W66" s="338"/>
      <c r="X66" s="338"/>
      <c r="Y66" s="338"/>
      <c r="Z66" s="338"/>
      <c r="AA66" s="338"/>
      <c r="AB66" s="195"/>
      <c r="AC66" s="195"/>
      <c r="AD66" s="349"/>
      <c r="AE66" s="349"/>
      <c r="AF66" s="349"/>
      <c r="AG66" s="349"/>
    </row>
    <row r="67" spans="1:33" ht="20.100000000000001" customHeight="1">
      <c r="C67" s="200"/>
      <c r="D67" s="200"/>
      <c r="E67" s="142"/>
      <c r="G67" s="191"/>
      <c r="H67" s="191"/>
      <c r="I67" s="115"/>
      <c r="J67" s="115"/>
      <c r="K67" s="191"/>
      <c r="L67" s="191"/>
      <c r="M67" s="115"/>
      <c r="N67" s="143"/>
      <c r="O67" s="191"/>
      <c r="P67" s="60"/>
      <c r="Q67" s="115"/>
      <c r="R67" s="143"/>
      <c r="S67" s="115"/>
      <c r="T67" s="60"/>
      <c r="U67" s="191"/>
      <c r="V67" s="115"/>
      <c r="W67" s="115"/>
      <c r="X67" s="191"/>
      <c r="Y67" s="191"/>
      <c r="Z67" s="115"/>
      <c r="AA67" s="115"/>
      <c r="AB67" s="195"/>
      <c r="AC67" s="195"/>
      <c r="AD67" s="144"/>
      <c r="AE67" s="144"/>
      <c r="AF67" s="145"/>
      <c r="AG67" s="145"/>
    </row>
    <row r="68" spans="1:33" ht="20.100000000000001" customHeight="1">
      <c r="A68" s="352" t="s">
        <v>259</v>
      </c>
      <c r="B68" s="354" t="s">
        <v>151</v>
      </c>
      <c r="C68" s="355">
        <v>0.5</v>
      </c>
      <c r="D68" s="355"/>
      <c r="E68" s="355"/>
      <c r="F68" s="146"/>
      <c r="G68" s="356" t="str">
        <f>S50</f>
        <v>ＦＣグランディール宇都宮</v>
      </c>
      <c r="H68" s="356"/>
      <c r="I68" s="356"/>
      <c r="J68" s="356"/>
      <c r="K68" s="356"/>
      <c r="L68" s="356"/>
      <c r="M68" s="356"/>
      <c r="N68" s="357">
        <f>P68+P69</f>
        <v>0</v>
      </c>
      <c r="O68" s="359" t="s">
        <v>140</v>
      </c>
      <c r="P68" s="147">
        <v>0</v>
      </c>
      <c r="Q68" s="148" t="s">
        <v>189</v>
      </c>
      <c r="R68" s="147">
        <v>0</v>
      </c>
      <c r="S68" s="359" t="s">
        <v>142</v>
      </c>
      <c r="T68" s="357">
        <f>R68+R69</f>
        <v>0</v>
      </c>
      <c r="U68" s="442" t="str">
        <f>W50</f>
        <v>壬生町ジュニアサッカークラブ</v>
      </c>
      <c r="V68" s="442"/>
      <c r="W68" s="442"/>
      <c r="X68" s="442"/>
      <c r="Y68" s="442"/>
      <c r="Z68" s="442"/>
      <c r="AA68" s="442"/>
      <c r="AB68" s="194"/>
      <c r="AC68" s="194"/>
      <c r="AD68" s="358" t="s">
        <v>260</v>
      </c>
      <c r="AE68" s="358" t="s">
        <v>261</v>
      </c>
      <c r="AF68" s="358" t="s">
        <v>262</v>
      </c>
      <c r="AG68" s="358" t="s">
        <v>235</v>
      </c>
    </row>
    <row r="69" spans="1:33" ht="20.100000000000001" customHeight="1">
      <c r="A69" s="353"/>
      <c r="B69" s="264"/>
      <c r="C69" s="350"/>
      <c r="D69" s="350"/>
      <c r="E69" s="350"/>
      <c r="G69" s="338"/>
      <c r="H69" s="338"/>
      <c r="I69" s="338"/>
      <c r="J69" s="338"/>
      <c r="K69" s="338"/>
      <c r="L69" s="338"/>
      <c r="M69" s="338"/>
      <c r="N69" s="337"/>
      <c r="O69" s="351"/>
      <c r="P69" s="60">
        <v>0</v>
      </c>
      <c r="Q69" s="20" t="s">
        <v>189</v>
      </c>
      <c r="R69" s="60">
        <v>0</v>
      </c>
      <c r="S69" s="351"/>
      <c r="T69" s="337"/>
      <c r="U69" s="441"/>
      <c r="V69" s="441"/>
      <c r="W69" s="441"/>
      <c r="X69" s="441"/>
      <c r="Y69" s="441"/>
      <c r="Z69" s="441"/>
      <c r="AA69" s="441"/>
      <c r="AB69" s="195"/>
      <c r="AC69" s="195"/>
      <c r="AD69" s="349"/>
      <c r="AE69" s="349"/>
      <c r="AF69" s="349"/>
      <c r="AG69" s="349"/>
    </row>
    <row r="70" spans="1:33" ht="20.100000000000001" customHeight="1">
      <c r="A70" s="353"/>
      <c r="B70" s="189"/>
      <c r="C70" s="192"/>
      <c r="D70" s="192"/>
      <c r="E70" s="192"/>
      <c r="G70" s="191"/>
      <c r="H70" s="191"/>
      <c r="I70" s="191"/>
      <c r="J70" s="191"/>
      <c r="K70" s="191"/>
      <c r="L70" s="191"/>
      <c r="M70" s="191"/>
      <c r="N70" s="190"/>
      <c r="O70" s="193"/>
      <c r="P70" s="60"/>
      <c r="Q70" s="115"/>
      <c r="R70" s="143"/>
      <c r="S70" s="193"/>
      <c r="T70" s="190"/>
      <c r="U70" s="191"/>
      <c r="V70" s="191"/>
      <c r="W70" s="191"/>
      <c r="X70" s="191"/>
      <c r="Y70" s="191"/>
      <c r="Z70" s="191"/>
      <c r="AA70" s="191"/>
      <c r="AB70" s="195"/>
      <c r="AC70" s="195"/>
      <c r="AD70" s="144"/>
      <c r="AE70" s="144"/>
      <c r="AF70" s="145"/>
      <c r="AG70" s="145"/>
    </row>
    <row r="71" spans="1:33" ht="20.100000000000001" customHeight="1">
      <c r="A71" s="353"/>
      <c r="B71" s="264" t="s">
        <v>154</v>
      </c>
      <c r="C71" s="350">
        <v>0.54166666666666663</v>
      </c>
      <c r="D71" s="350"/>
      <c r="E71" s="350"/>
      <c r="G71" s="338" t="str">
        <f>S50</f>
        <v>ＦＣグランディール宇都宮</v>
      </c>
      <c r="H71" s="338"/>
      <c r="I71" s="338"/>
      <c r="J71" s="338"/>
      <c r="K71" s="338"/>
      <c r="L71" s="338"/>
      <c r="M71" s="338"/>
      <c r="N71" s="337">
        <f>P71+P72</f>
        <v>0</v>
      </c>
      <c r="O71" s="351" t="s">
        <v>140</v>
      </c>
      <c r="P71" s="60">
        <v>0</v>
      </c>
      <c r="Q71" s="20" t="s">
        <v>189</v>
      </c>
      <c r="R71" s="60">
        <v>0</v>
      </c>
      <c r="S71" s="351" t="s">
        <v>142</v>
      </c>
      <c r="T71" s="337">
        <f>R71+R72</f>
        <v>0</v>
      </c>
      <c r="U71" s="338" t="str">
        <f>AA50</f>
        <v>Ｓ４ スペランツァ</v>
      </c>
      <c r="V71" s="338"/>
      <c r="W71" s="338"/>
      <c r="X71" s="338"/>
      <c r="Y71" s="338"/>
      <c r="Z71" s="338"/>
      <c r="AA71" s="338"/>
      <c r="AB71" s="195"/>
      <c r="AC71" s="195"/>
      <c r="AD71" s="349" t="s">
        <v>262</v>
      </c>
      <c r="AE71" s="349" t="s">
        <v>260</v>
      </c>
      <c r="AF71" s="349" t="s">
        <v>261</v>
      </c>
      <c r="AG71" s="349" t="s">
        <v>234</v>
      </c>
    </row>
    <row r="72" spans="1:33" ht="20.100000000000001" customHeight="1">
      <c r="A72" s="353"/>
      <c r="B72" s="264"/>
      <c r="C72" s="350"/>
      <c r="D72" s="350"/>
      <c r="E72" s="350"/>
      <c r="G72" s="338"/>
      <c r="H72" s="338"/>
      <c r="I72" s="338"/>
      <c r="J72" s="338"/>
      <c r="K72" s="338"/>
      <c r="L72" s="338"/>
      <c r="M72" s="338"/>
      <c r="N72" s="337"/>
      <c r="O72" s="351"/>
      <c r="P72" s="60">
        <v>0</v>
      </c>
      <c r="Q72" s="20" t="s">
        <v>189</v>
      </c>
      <c r="R72" s="60">
        <v>0</v>
      </c>
      <c r="S72" s="351"/>
      <c r="T72" s="337"/>
      <c r="U72" s="338"/>
      <c r="V72" s="338"/>
      <c r="W72" s="338"/>
      <c r="X72" s="338"/>
      <c r="Y72" s="338"/>
      <c r="Z72" s="338"/>
      <c r="AA72" s="338"/>
      <c r="AB72" s="195"/>
      <c r="AC72" s="195"/>
      <c r="AD72" s="349"/>
      <c r="AE72" s="349"/>
      <c r="AF72" s="349"/>
      <c r="AG72" s="349"/>
    </row>
    <row r="73" spans="1:33" ht="20.100000000000001" customHeight="1">
      <c r="A73" s="353"/>
      <c r="C73" s="200"/>
      <c r="D73" s="200"/>
      <c r="E73" s="142"/>
      <c r="G73" s="191"/>
      <c r="H73" s="191"/>
      <c r="I73" s="115"/>
      <c r="J73" s="115"/>
      <c r="K73" s="191"/>
      <c r="L73" s="191"/>
      <c r="M73" s="115"/>
      <c r="N73" s="143"/>
      <c r="O73" s="191"/>
      <c r="P73" s="60"/>
      <c r="Q73" s="115"/>
      <c r="R73" s="143"/>
      <c r="S73" s="115"/>
      <c r="T73" s="60"/>
      <c r="U73" s="191"/>
      <c r="V73" s="115"/>
      <c r="W73" s="115"/>
      <c r="X73" s="191"/>
      <c r="Y73" s="191"/>
      <c r="Z73" s="115"/>
      <c r="AA73" s="115"/>
      <c r="AB73" s="195"/>
      <c r="AC73" s="195"/>
      <c r="AD73" s="144"/>
      <c r="AE73" s="144"/>
      <c r="AF73" s="145"/>
      <c r="AG73" s="145"/>
    </row>
    <row r="74" spans="1:33" ht="20.100000000000001" customHeight="1">
      <c r="A74" s="353"/>
      <c r="B74" s="264" t="s">
        <v>155</v>
      </c>
      <c r="C74" s="350">
        <v>0.58333333333333337</v>
      </c>
      <c r="D74" s="350"/>
      <c r="E74" s="350"/>
      <c r="G74" s="441" t="str">
        <f>W50</f>
        <v>壬生町ジュニアサッカークラブ</v>
      </c>
      <c r="H74" s="441"/>
      <c r="I74" s="441"/>
      <c r="J74" s="441"/>
      <c r="K74" s="441"/>
      <c r="L74" s="441"/>
      <c r="M74" s="441"/>
      <c r="N74" s="337">
        <f>P74+P75</f>
        <v>0</v>
      </c>
      <c r="O74" s="351" t="s">
        <v>140</v>
      </c>
      <c r="P74" s="60">
        <v>0</v>
      </c>
      <c r="Q74" s="20" t="s">
        <v>189</v>
      </c>
      <c r="R74" s="60">
        <v>0</v>
      </c>
      <c r="S74" s="351" t="s">
        <v>142</v>
      </c>
      <c r="T74" s="337">
        <f>R74+R75</f>
        <v>0</v>
      </c>
      <c r="U74" s="338" t="str">
        <f>AA50</f>
        <v>Ｓ４ スペランツァ</v>
      </c>
      <c r="V74" s="338"/>
      <c r="W74" s="338"/>
      <c r="X74" s="338"/>
      <c r="Y74" s="338"/>
      <c r="Z74" s="338"/>
      <c r="AA74" s="338"/>
      <c r="AB74" s="195"/>
      <c r="AC74" s="195"/>
      <c r="AD74" s="349" t="s">
        <v>261</v>
      </c>
      <c r="AE74" s="349" t="s">
        <v>262</v>
      </c>
      <c r="AF74" s="349" t="s">
        <v>260</v>
      </c>
      <c r="AG74" s="349" t="s">
        <v>233</v>
      </c>
    </row>
    <row r="75" spans="1:33" ht="20.100000000000001" customHeight="1">
      <c r="A75" s="353"/>
      <c r="B75" s="264"/>
      <c r="C75" s="350"/>
      <c r="D75" s="350"/>
      <c r="E75" s="350"/>
      <c r="G75" s="441"/>
      <c r="H75" s="441"/>
      <c r="I75" s="441"/>
      <c r="J75" s="441"/>
      <c r="K75" s="441"/>
      <c r="L75" s="441"/>
      <c r="M75" s="441"/>
      <c r="N75" s="337"/>
      <c r="O75" s="351"/>
      <c r="P75" s="60">
        <v>0</v>
      </c>
      <c r="Q75" s="20" t="s">
        <v>189</v>
      </c>
      <c r="R75" s="60">
        <v>0</v>
      </c>
      <c r="S75" s="351"/>
      <c r="T75" s="337"/>
      <c r="U75" s="338"/>
      <c r="V75" s="338"/>
      <c r="W75" s="338"/>
      <c r="X75" s="338"/>
      <c r="Y75" s="338"/>
      <c r="Z75" s="338"/>
      <c r="AA75" s="338"/>
      <c r="AB75" s="195"/>
      <c r="AC75" s="195"/>
      <c r="AD75" s="349"/>
      <c r="AE75" s="349"/>
      <c r="AF75" s="349"/>
      <c r="AG75" s="349"/>
    </row>
    <row r="76" spans="1:33" ht="20.100000000000001" customHeight="1">
      <c r="B76" s="189"/>
      <c r="C76" s="149"/>
      <c r="D76" s="149"/>
      <c r="E76" s="149"/>
      <c r="G76" s="191"/>
      <c r="H76" s="191"/>
      <c r="I76" s="191"/>
      <c r="J76" s="191"/>
      <c r="K76" s="191"/>
      <c r="L76" s="191"/>
      <c r="M76" s="191"/>
      <c r="N76" s="150"/>
      <c r="O76" s="193"/>
      <c r="P76" s="191"/>
      <c r="Q76" s="115"/>
      <c r="R76" s="115"/>
      <c r="S76" s="193"/>
      <c r="T76" s="150"/>
      <c r="U76" s="191"/>
      <c r="V76" s="191"/>
      <c r="W76" s="191"/>
      <c r="X76" s="191"/>
      <c r="Y76" s="191"/>
      <c r="Z76" s="191"/>
      <c r="AA76" s="191"/>
      <c r="AB76" s="195"/>
      <c r="AC76" s="195"/>
      <c r="AF76" s="195"/>
      <c r="AG76" s="195"/>
    </row>
    <row r="77" spans="1:33" ht="20.100000000000001" customHeight="1">
      <c r="C77" s="321" t="str">
        <f>J46</f>
        <v>g</v>
      </c>
      <c r="D77" s="322"/>
      <c r="E77" s="322"/>
      <c r="F77" s="323"/>
      <c r="G77" s="290" t="str">
        <f>C79</f>
        <v>大谷東フットボールクラブ</v>
      </c>
      <c r="H77" s="291"/>
      <c r="I77" s="290" t="str">
        <f>C81</f>
        <v>清原サッカースポーツ少年団</v>
      </c>
      <c r="J77" s="291"/>
      <c r="K77" s="431" t="str">
        <f>C83</f>
        <v>坂西ジュニオール</v>
      </c>
      <c r="L77" s="432"/>
      <c r="M77" s="341" t="s">
        <v>156</v>
      </c>
      <c r="N77" s="341" t="s">
        <v>157</v>
      </c>
      <c r="O77" s="341" t="s">
        <v>203</v>
      </c>
      <c r="P77" s="341" t="s">
        <v>158</v>
      </c>
      <c r="R77" s="343" t="str">
        <f>W46</f>
        <v>h</v>
      </c>
      <c r="S77" s="344"/>
      <c r="T77" s="344"/>
      <c r="U77" s="345"/>
      <c r="V77" s="290" t="str">
        <f>R79</f>
        <v>ＦＣグランディール宇都宮</v>
      </c>
      <c r="W77" s="291"/>
      <c r="X77" s="290" t="str">
        <f>R81</f>
        <v>壬生町ジュニアサッカークラブ</v>
      </c>
      <c r="Y77" s="291"/>
      <c r="Z77" s="435" t="str">
        <f>R83</f>
        <v>Ｓ４ スペランツァ</v>
      </c>
      <c r="AA77" s="436"/>
      <c r="AB77" s="341" t="s">
        <v>156</v>
      </c>
      <c r="AC77" s="341" t="s">
        <v>157</v>
      </c>
      <c r="AD77" s="341" t="s">
        <v>203</v>
      </c>
      <c r="AE77" s="341" t="s">
        <v>158</v>
      </c>
    </row>
    <row r="78" spans="1:33" ht="20.100000000000001" customHeight="1">
      <c r="C78" s="324"/>
      <c r="D78" s="325"/>
      <c r="E78" s="325"/>
      <c r="F78" s="326"/>
      <c r="G78" s="292"/>
      <c r="H78" s="293"/>
      <c r="I78" s="292"/>
      <c r="J78" s="293"/>
      <c r="K78" s="433"/>
      <c r="L78" s="434"/>
      <c r="M78" s="342"/>
      <c r="N78" s="342"/>
      <c r="O78" s="342"/>
      <c r="P78" s="342"/>
      <c r="R78" s="346"/>
      <c r="S78" s="347"/>
      <c r="T78" s="347"/>
      <c r="U78" s="348"/>
      <c r="V78" s="292"/>
      <c r="W78" s="293"/>
      <c r="X78" s="292"/>
      <c r="Y78" s="293"/>
      <c r="Z78" s="437"/>
      <c r="AA78" s="438"/>
      <c r="AB78" s="342"/>
      <c r="AC78" s="342"/>
      <c r="AD78" s="342"/>
      <c r="AE78" s="342"/>
    </row>
    <row r="79" spans="1:33" ht="20.100000000000001" customHeight="1">
      <c r="C79" s="321" t="str">
        <f>F50</f>
        <v>大谷東フットボールクラブ</v>
      </c>
      <c r="D79" s="322"/>
      <c r="E79" s="322"/>
      <c r="F79" s="323"/>
      <c r="G79" s="331"/>
      <c r="H79" s="332"/>
      <c r="I79" s="151">
        <f>N59</f>
        <v>0</v>
      </c>
      <c r="J79" s="151">
        <f>T59</f>
        <v>0</v>
      </c>
      <c r="K79" s="151">
        <f>N62</f>
        <v>0</v>
      </c>
      <c r="L79" s="151">
        <f>T62</f>
        <v>0</v>
      </c>
      <c r="M79" s="327">
        <f>COUNTIF(G80:L80,"○")*3+COUNTIF(G80:L80,"△")</f>
        <v>2</v>
      </c>
      <c r="N79" s="329">
        <f>O79-J79-L79</f>
        <v>0</v>
      </c>
      <c r="O79" s="329">
        <f>I79+K79</f>
        <v>0</v>
      </c>
      <c r="P79" s="329"/>
      <c r="R79" s="321" t="str">
        <f>S50</f>
        <v>ＦＣグランディール宇都宮</v>
      </c>
      <c r="S79" s="322"/>
      <c r="T79" s="322"/>
      <c r="U79" s="323"/>
      <c r="V79" s="331"/>
      <c r="W79" s="332"/>
      <c r="X79" s="151">
        <f>N68</f>
        <v>0</v>
      </c>
      <c r="Y79" s="151">
        <f>T68</f>
        <v>0</v>
      </c>
      <c r="Z79" s="151">
        <f>N71</f>
        <v>0</v>
      </c>
      <c r="AA79" s="151">
        <f>T71</f>
        <v>0</v>
      </c>
      <c r="AB79" s="327">
        <f>COUNTIF(V80:AA80,"○")*3+COUNTIF(V80:AA80,"△")</f>
        <v>2</v>
      </c>
      <c r="AC79" s="329">
        <f>AD79-Y79-AA79</f>
        <v>0</v>
      </c>
      <c r="AD79" s="329">
        <f>X79+Z79</f>
        <v>0</v>
      </c>
      <c r="AE79" s="329"/>
    </row>
    <row r="80" spans="1:33" ht="20.100000000000001" customHeight="1">
      <c r="C80" s="324"/>
      <c r="D80" s="325"/>
      <c r="E80" s="325"/>
      <c r="F80" s="326"/>
      <c r="G80" s="333"/>
      <c r="H80" s="334"/>
      <c r="I80" s="335" t="str">
        <f>IF(I79&gt;J79,"○",IF(I79&lt;J79,"×",IF(I79=J79,"△")))</f>
        <v>△</v>
      </c>
      <c r="J80" s="336"/>
      <c r="K80" s="335" t="str">
        <f>IF(K79&gt;L79,"○",IF(K79&lt;L79,"×",IF(K79=L79,"△")))</f>
        <v>△</v>
      </c>
      <c r="L80" s="336"/>
      <c r="M80" s="328"/>
      <c r="N80" s="330"/>
      <c r="O80" s="330"/>
      <c r="P80" s="330"/>
      <c r="R80" s="324"/>
      <c r="S80" s="325"/>
      <c r="T80" s="325"/>
      <c r="U80" s="326"/>
      <c r="V80" s="333"/>
      <c r="W80" s="334"/>
      <c r="X80" s="335" t="str">
        <f>IF(X79&gt;Y79,"○",IF(X79&lt;Y79,"×",IF(X79=Y79,"△")))</f>
        <v>△</v>
      </c>
      <c r="Y80" s="336"/>
      <c r="Z80" s="335" t="str">
        <f>IF(Z79&gt;AA79,"○",IF(Z79&lt;AA79,"×",IF(Z79=AA79,"△")))</f>
        <v>△</v>
      </c>
      <c r="AA80" s="336"/>
      <c r="AB80" s="328"/>
      <c r="AC80" s="330"/>
      <c r="AD80" s="330"/>
      <c r="AE80" s="330"/>
    </row>
    <row r="81" spans="3:31" ht="20.100000000000001" customHeight="1">
      <c r="C81" s="321" t="str">
        <f>J50</f>
        <v>清原サッカースポーツ少年団</v>
      </c>
      <c r="D81" s="322"/>
      <c r="E81" s="322"/>
      <c r="F81" s="323"/>
      <c r="G81" s="151">
        <f>J79</f>
        <v>0</v>
      </c>
      <c r="H81" s="151">
        <f>I79</f>
        <v>0</v>
      </c>
      <c r="I81" s="331"/>
      <c r="J81" s="332"/>
      <c r="K81" s="151">
        <f>N65</f>
        <v>0</v>
      </c>
      <c r="L81" s="151">
        <f>T65</f>
        <v>0</v>
      </c>
      <c r="M81" s="327">
        <f>COUNTIF(G82:L82,"○")*3+COUNTIF(G82:L82,"△")</f>
        <v>2</v>
      </c>
      <c r="N81" s="329">
        <f>O81-H81-L81</f>
        <v>0</v>
      </c>
      <c r="O81" s="329">
        <f>G81+K81</f>
        <v>0</v>
      </c>
      <c r="P81" s="329"/>
      <c r="R81" s="321" t="str">
        <f>W50</f>
        <v>壬生町ジュニアサッカークラブ</v>
      </c>
      <c r="S81" s="322"/>
      <c r="T81" s="322"/>
      <c r="U81" s="323"/>
      <c r="V81" s="151">
        <f>Y79</f>
        <v>0</v>
      </c>
      <c r="W81" s="151">
        <f>X79</f>
        <v>0</v>
      </c>
      <c r="X81" s="331"/>
      <c r="Y81" s="332"/>
      <c r="Z81" s="151">
        <f>N74</f>
        <v>0</v>
      </c>
      <c r="AA81" s="151">
        <f>T74</f>
        <v>0</v>
      </c>
      <c r="AB81" s="327">
        <f>COUNTIF(V82:AA82,"○")*3+COUNTIF(V82:AA82,"△")</f>
        <v>2</v>
      </c>
      <c r="AC81" s="329">
        <f>AD81-W81-AA81</f>
        <v>0</v>
      </c>
      <c r="AD81" s="329">
        <f>U81+Z81</f>
        <v>0</v>
      </c>
      <c r="AE81" s="329"/>
    </row>
    <row r="82" spans="3:31" ht="20.100000000000001" customHeight="1">
      <c r="C82" s="324"/>
      <c r="D82" s="325"/>
      <c r="E82" s="325"/>
      <c r="F82" s="326"/>
      <c r="G82" s="335" t="str">
        <f>IF(G81&gt;H81,"○",IF(G81&lt;H81,"×",IF(G81=H81,"△")))</f>
        <v>△</v>
      </c>
      <c r="H82" s="336"/>
      <c r="I82" s="333"/>
      <c r="J82" s="334"/>
      <c r="K82" s="335" t="str">
        <f>IF(K81&gt;L81,"○",IF(K81&lt;L81,"×",IF(K81=L81,"△")))</f>
        <v>△</v>
      </c>
      <c r="L82" s="336"/>
      <c r="M82" s="328"/>
      <c r="N82" s="330"/>
      <c r="O82" s="330"/>
      <c r="P82" s="330"/>
      <c r="R82" s="324"/>
      <c r="S82" s="325"/>
      <c r="T82" s="325"/>
      <c r="U82" s="326"/>
      <c r="V82" s="335" t="str">
        <f>IF(V81&gt;W81,"○",IF(V81&lt;W81,"×",IF(V81=W81,"△")))</f>
        <v>△</v>
      </c>
      <c r="W82" s="336"/>
      <c r="X82" s="333"/>
      <c r="Y82" s="334"/>
      <c r="Z82" s="335" t="str">
        <f>IF(Z81&gt;AA81,"○",IF(Z81&lt;AA81,"×",IF(Z81=AA81,"△")))</f>
        <v>△</v>
      </c>
      <c r="AA82" s="336"/>
      <c r="AB82" s="328"/>
      <c r="AC82" s="330"/>
      <c r="AD82" s="330"/>
      <c r="AE82" s="330"/>
    </row>
    <row r="83" spans="3:31" ht="20.100000000000001" customHeight="1">
      <c r="C83" s="321" t="str">
        <f>N50</f>
        <v>坂西ジュニオール</v>
      </c>
      <c r="D83" s="322"/>
      <c r="E83" s="322"/>
      <c r="F83" s="323"/>
      <c r="G83" s="151">
        <f>L79</f>
        <v>0</v>
      </c>
      <c r="H83" s="151">
        <f>K79</f>
        <v>0</v>
      </c>
      <c r="I83" s="151">
        <f>L81</f>
        <v>0</v>
      </c>
      <c r="J83" s="151">
        <f>K81</f>
        <v>0</v>
      </c>
      <c r="K83" s="331"/>
      <c r="L83" s="332"/>
      <c r="M83" s="327">
        <f>COUNTIF(G84:L84,"○")*3+COUNTIF(G84:L84,"△")</f>
        <v>2</v>
      </c>
      <c r="N83" s="329">
        <f>O83-H83-J83</f>
        <v>0</v>
      </c>
      <c r="O83" s="329">
        <f>G83+I83</f>
        <v>0</v>
      </c>
      <c r="P83" s="329"/>
      <c r="R83" s="321" t="str">
        <f>AA50</f>
        <v>Ｓ４ スペランツァ</v>
      </c>
      <c r="S83" s="322"/>
      <c r="T83" s="322"/>
      <c r="U83" s="323"/>
      <c r="V83" s="151">
        <f>AA79</f>
        <v>0</v>
      </c>
      <c r="W83" s="151">
        <f>Z79</f>
        <v>0</v>
      </c>
      <c r="X83" s="151">
        <f>AA81</f>
        <v>0</v>
      </c>
      <c r="Y83" s="151">
        <f>Z81</f>
        <v>0</v>
      </c>
      <c r="Z83" s="331"/>
      <c r="AA83" s="332"/>
      <c r="AB83" s="327">
        <f>COUNTIF(V84:AA84,"○")*3+COUNTIF(V84:AA84,"△")</f>
        <v>2</v>
      </c>
      <c r="AC83" s="329">
        <f>AD83-W83-Y83</f>
        <v>0</v>
      </c>
      <c r="AD83" s="329">
        <f>U83+X83</f>
        <v>0</v>
      </c>
      <c r="AE83" s="329"/>
    </row>
    <row r="84" spans="3:31" ht="20.100000000000001" customHeight="1">
      <c r="C84" s="324"/>
      <c r="D84" s="325"/>
      <c r="E84" s="325"/>
      <c r="F84" s="326"/>
      <c r="G84" s="335" t="str">
        <f>IF(G83&gt;H83,"○",IF(G83&lt;H83,"×",IF(G83=H83,"△")))</f>
        <v>△</v>
      </c>
      <c r="H84" s="336"/>
      <c r="I84" s="335" t="str">
        <f>IF(I83&gt;J83,"○",IF(I83&lt;J83,"×",IF(I83=J83,"△")))</f>
        <v>△</v>
      </c>
      <c r="J84" s="336"/>
      <c r="K84" s="333"/>
      <c r="L84" s="334"/>
      <c r="M84" s="328"/>
      <c r="N84" s="330"/>
      <c r="O84" s="330"/>
      <c r="P84" s="330"/>
      <c r="R84" s="324"/>
      <c r="S84" s="325"/>
      <c r="T84" s="325"/>
      <c r="U84" s="326"/>
      <c r="V84" s="335" t="str">
        <f>IF(V83&gt;W83,"○",IF(V83&lt;W83,"×",IF(V83=W83,"△")))</f>
        <v>△</v>
      </c>
      <c r="W84" s="336"/>
      <c r="X84" s="335" t="str">
        <f>IF(X83&gt;Y83,"○",IF(X83&lt;Y83,"×",IF(X83=Y83,"△")))</f>
        <v>△</v>
      </c>
      <c r="Y84" s="336"/>
      <c r="Z84" s="333"/>
      <c r="AA84" s="334"/>
      <c r="AB84" s="328"/>
      <c r="AC84" s="330"/>
      <c r="AD84" s="330"/>
      <c r="AE84" s="330"/>
    </row>
  </sheetData>
  <mergeCells count="324">
    <mergeCell ref="D1:G1"/>
    <mergeCell ref="J1:L1"/>
    <mergeCell ref="N1:R1"/>
    <mergeCell ref="T1:W1"/>
    <mergeCell ref="X1:AG1"/>
    <mergeCell ref="D2:G3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D38:AD39"/>
    <mergeCell ref="AE38:AE39"/>
    <mergeCell ref="I37:J37"/>
    <mergeCell ref="K37:L37"/>
    <mergeCell ref="X37:Y37"/>
    <mergeCell ref="Z37:AA37"/>
    <mergeCell ref="R36:U37"/>
    <mergeCell ref="V36:W37"/>
    <mergeCell ref="AB36:AB37"/>
    <mergeCell ref="AC36:AC37"/>
    <mergeCell ref="I38:J39"/>
    <mergeCell ref="M38:M39"/>
    <mergeCell ref="N38:N39"/>
    <mergeCell ref="O38:O39"/>
    <mergeCell ref="P38:P39"/>
    <mergeCell ref="AD36:AD37"/>
    <mergeCell ref="AE36:AE37"/>
    <mergeCell ref="G39:H39"/>
    <mergeCell ref="K39:L39"/>
    <mergeCell ref="V39:W39"/>
    <mergeCell ref="Z39:AA39"/>
    <mergeCell ref="R38:U39"/>
    <mergeCell ref="X38:Y39"/>
    <mergeCell ref="AB38:AB39"/>
    <mergeCell ref="AC38:AC39"/>
    <mergeCell ref="C40:F41"/>
    <mergeCell ref="K40:L41"/>
    <mergeCell ref="M40:M41"/>
    <mergeCell ref="N40:N41"/>
    <mergeCell ref="O40:O41"/>
    <mergeCell ref="P40:P41"/>
    <mergeCell ref="G41:H41"/>
    <mergeCell ref="I41:J41"/>
    <mergeCell ref="C38:F39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O74:O75"/>
    <mergeCell ref="S74:S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AD79:AD80"/>
    <mergeCell ref="AE79:AE80"/>
    <mergeCell ref="AB77:AB78"/>
    <mergeCell ref="AC77:AC78"/>
    <mergeCell ref="AD77:AD78"/>
    <mergeCell ref="AE77:AE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O77:O78"/>
    <mergeCell ref="P77:P78"/>
    <mergeCell ref="R77:U78"/>
    <mergeCell ref="X80:Y80"/>
    <mergeCell ref="Z80:AA80"/>
    <mergeCell ref="R79:U80"/>
    <mergeCell ref="V79:W80"/>
    <mergeCell ref="AB79:AB80"/>
    <mergeCell ref="AC79:AC80"/>
    <mergeCell ref="C81:F82"/>
    <mergeCell ref="I81:J82"/>
    <mergeCell ref="M81:M82"/>
    <mergeCell ref="N81:N82"/>
    <mergeCell ref="O81:O82"/>
    <mergeCell ref="P81:P82"/>
    <mergeCell ref="C79:F80"/>
    <mergeCell ref="G79:H80"/>
    <mergeCell ref="M79:M80"/>
    <mergeCell ref="N79:N80"/>
    <mergeCell ref="O79:O80"/>
    <mergeCell ref="P79:P80"/>
    <mergeCell ref="I80:J80"/>
    <mergeCell ref="K80:L80"/>
    <mergeCell ref="C83:F84"/>
    <mergeCell ref="K83:L84"/>
    <mergeCell ref="M83:M84"/>
    <mergeCell ref="N83:N84"/>
    <mergeCell ref="O83:O84"/>
    <mergeCell ref="P83:P84"/>
    <mergeCell ref="G84:H84"/>
    <mergeCell ref="I84:J84"/>
    <mergeCell ref="AD81:AD82"/>
    <mergeCell ref="V84:W84"/>
    <mergeCell ref="X84:Y84"/>
    <mergeCell ref="R83:U84"/>
    <mergeCell ref="Z83:AA84"/>
    <mergeCell ref="AB83:AB84"/>
    <mergeCell ref="AC83:AC84"/>
    <mergeCell ref="AD83:AD84"/>
    <mergeCell ref="AE83:AE84"/>
    <mergeCell ref="G82:H82"/>
    <mergeCell ref="K82:L82"/>
    <mergeCell ref="V82:W82"/>
    <mergeCell ref="Z82:AA82"/>
    <mergeCell ref="R81:U82"/>
    <mergeCell ref="X81:Y82"/>
    <mergeCell ref="AB81:AB82"/>
    <mergeCell ref="AC81:AC82"/>
    <mergeCell ref="AE81:AE82"/>
  </mergeCells>
  <phoneticPr fontId="1"/>
  <pageMargins left="0.7" right="0.7" top="0.75" bottom="0.75" header="0.3" footer="0.3"/>
  <pageSetup paperSize="9" scale="47" orientation="portrait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75"/>
  <sheetViews>
    <sheetView view="pageBreakPreview" zoomScaleNormal="100" zoomScaleSheetLayoutView="100" workbookViewId="0"/>
  </sheetViews>
  <sheetFormatPr defaultRowHeight="13.2"/>
  <cols>
    <col min="1" max="25" width="5.6640625" customWidth="1"/>
    <col min="26" max="256" width="11" customWidth="1"/>
  </cols>
  <sheetData>
    <row r="1" spans="1:26" ht="30.75" customHeight="1">
      <c r="A1" s="31" t="s">
        <v>263</v>
      </c>
      <c r="B1" s="31"/>
      <c r="C1" s="31"/>
      <c r="D1" s="31"/>
      <c r="E1" s="369">
        <f>組み合わせ!R4</f>
        <v>43846</v>
      </c>
      <c r="F1" s="369"/>
      <c r="G1" s="369"/>
      <c r="H1" s="369"/>
      <c r="I1" s="369"/>
      <c r="J1" s="369"/>
      <c r="O1" s="263" t="s">
        <v>264</v>
      </c>
      <c r="P1" s="263"/>
      <c r="Q1" s="263"/>
      <c r="R1" s="366" t="str">
        <f>組み合わせ!S36</f>
        <v>市貝町城見ヶ丘運動公園サッカー場</v>
      </c>
      <c r="S1" s="366"/>
      <c r="T1" s="366"/>
      <c r="U1" s="366"/>
      <c r="V1" s="366"/>
      <c r="W1" s="366"/>
      <c r="X1" s="366"/>
      <c r="Y1" s="366"/>
    </row>
    <row r="2" spans="1:26" s="22" customFormat="1" ht="24" customHeight="1">
      <c r="A2" s="46"/>
      <c r="B2" s="46"/>
      <c r="E2" s="42" t="s">
        <v>265</v>
      </c>
      <c r="G2" s="46"/>
      <c r="H2" s="46"/>
      <c r="O2" s="47"/>
      <c r="P2" s="47"/>
      <c r="Q2" s="47"/>
      <c r="R2" s="198"/>
      <c r="S2" s="370"/>
      <c r="T2" s="370"/>
      <c r="U2" s="370"/>
      <c r="V2" s="370"/>
      <c r="W2" s="370"/>
      <c r="X2" s="370"/>
      <c r="Y2" s="198"/>
    </row>
    <row r="3" spans="1:26" s="22" customFormat="1" ht="24" customHeight="1">
      <c r="A3" s="23"/>
      <c r="B3" s="23"/>
      <c r="C3" s="23"/>
      <c r="D3" s="23"/>
      <c r="E3" s="23"/>
      <c r="F3" s="23"/>
      <c r="G3" s="23"/>
      <c r="H3" s="23"/>
      <c r="I3" s="23"/>
      <c r="J3" s="48"/>
      <c r="K3" s="48"/>
      <c r="L3" s="48"/>
      <c r="M3" s="49"/>
      <c r="N3" s="48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6" s="22" customFormat="1" ht="24" customHeight="1">
      <c r="A4" s="23"/>
      <c r="B4" s="23"/>
      <c r="C4" s="23"/>
      <c r="D4" s="23"/>
      <c r="E4" s="48"/>
      <c r="F4" s="48"/>
      <c r="G4" s="50"/>
      <c r="H4" s="51"/>
      <c r="I4" s="51"/>
      <c r="J4" s="23"/>
      <c r="K4" s="23"/>
      <c r="L4" s="23"/>
      <c r="M4" s="371" t="s">
        <v>266</v>
      </c>
      <c r="N4" s="372"/>
      <c r="O4" s="52"/>
      <c r="P4" s="52"/>
      <c r="Q4" s="52"/>
      <c r="R4" s="51"/>
      <c r="S4" s="51"/>
      <c r="T4" s="51"/>
      <c r="U4" s="53"/>
      <c r="V4" s="48"/>
      <c r="W4" s="23"/>
      <c r="X4" s="23"/>
      <c r="Y4" s="23"/>
    </row>
    <row r="5" spans="1:26" s="22" customFormat="1" ht="24" customHeight="1">
      <c r="A5" s="23"/>
      <c r="B5" s="23"/>
      <c r="C5" s="23"/>
      <c r="D5" s="23"/>
      <c r="E5" s="54"/>
      <c r="F5" s="52"/>
      <c r="G5" s="23" t="s">
        <v>267</v>
      </c>
      <c r="H5" s="23"/>
      <c r="I5" s="55"/>
      <c r="J5" s="23"/>
      <c r="K5" s="23"/>
      <c r="L5" s="23"/>
      <c r="M5" s="23"/>
      <c r="N5" s="23"/>
      <c r="O5" s="23"/>
      <c r="P5" s="23"/>
      <c r="Q5" s="23"/>
      <c r="R5" s="54"/>
      <c r="S5" s="23"/>
      <c r="T5" s="23" t="s">
        <v>268</v>
      </c>
      <c r="U5" s="23"/>
      <c r="V5" s="55"/>
      <c r="W5" s="23"/>
      <c r="X5" s="23"/>
      <c r="Y5" s="23"/>
    </row>
    <row r="6" spans="1:26" s="22" customFormat="1" ht="24" customHeight="1">
      <c r="A6" s="23"/>
      <c r="B6" s="23"/>
      <c r="C6" s="54"/>
      <c r="D6" s="52" t="s">
        <v>269</v>
      </c>
      <c r="E6" s="56"/>
      <c r="F6" s="57"/>
      <c r="G6" s="23"/>
      <c r="H6" s="23"/>
      <c r="I6" s="54"/>
      <c r="J6" s="52" t="s">
        <v>270</v>
      </c>
      <c r="K6" s="58"/>
      <c r="L6" s="59"/>
      <c r="M6" s="23"/>
      <c r="N6" s="23"/>
      <c r="O6" s="55"/>
      <c r="P6" s="54"/>
      <c r="Q6" s="52" t="s">
        <v>271</v>
      </c>
      <c r="R6" s="56"/>
      <c r="S6" s="199"/>
      <c r="T6" s="23"/>
      <c r="U6" s="55"/>
      <c r="V6" s="54"/>
      <c r="W6" s="52" t="s">
        <v>272</v>
      </c>
      <c r="X6" s="58"/>
      <c r="Y6" s="23"/>
    </row>
    <row r="7" spans="1:26" s="22" customFormat="1" ht="24" customHeight="1">
      <c r="A7" s="23"/>
      <c r="B7" s="364">
        <v>1</v>
      </c>
      <c r="C7" s="364"/>
      <c r="D7" s="23"/>
      <c r="E7" s="364">
        <v>2</v>
      </c>
      <c r="F7" s="364"/>
      <c r="G7" s="23"/>
      <c r="H7" s="364">
        <v>3</v>
      </c>
      <c r="I7" s="364"/>
      <c r="J7" s="23"/>
      <c r="K7" s="364">
        <v>4</v>
      </c>
      <c r="L7" s="364"/>
      <c r="M7" s="23"/>
      <c r="N7" s="23"/>
      <c r="O7" s="364">
        <v>5</v>
      </c>
      <c r="P7" s="364"/>
      <c r="Q7" s="23"/>
      <c r="R7" s="364">
        <v>6</v>
      </c>
      <c r="S7" s="364"/>
      <c r="T7" s="23"/>
      <c r="U7" s="364">
        <v>7</v>
      </c>
      <c r="V7" s="364"/>
      <c r="W7" s="23"/>
      <c r="X7" s="364">
        <v>8</v>
      </c>
      <c r="Y7" s="364"/>
    </row>
    <row r="8" spans="1:26" s="22" customFormat="1" ht="39.9" customHeight="1">
      <c r="B8" s="373" t="s">
        <v>273</v>
      </c>
      <c r="C8" s="373"/>
      <c r="D8" s="189"/>
      <c r="E8" s="373" t="s">
        <v>274</v>
      </c>
      <c r="F8" s="373"/>
      <c r="G8" s="45"/>
      <c r="H8" s="374" t="s">
        <v>275</v>
      </c>
      <c r="I8" s="374"/>
      <c r="J8" s="45"/>
      <c r="K8" s="374" t="s">
        <v>276</v>
      </c>
      <c r="L8" s="374"/>
      <c r="M8" s="45"/>
      <c r="N8" s="45"/>
      <c r="O8" s="373" t="s">
        <v>277</v>
      </c>
      <c r="P8" s="373"/>
      <c r="Q8" s="45"/>
      <c r="R8" s="373" t="s">
        <v>278</v>
      </c>
      <c r="S8" s="373"/>
      <c r="T8" s="45"/>
      <c r="U8" s="373" t="s">
        <v>279</v>
      </c>
      <c r="V8" s="373"/>
      <c r="W8" s="45"/>
      <c r="X8" s="373" t="s">
        <v>280</v>
      </c>
      <c r="Y8" s="373"/>
    </row>
    <row r="9" spans="1:26" s="22" customFormat="1" ht="39.9" customHeight="1">
      <c r="B9" s="373"/>
      <c r="C9" s="373"/>
      <c r="D9" s="189"/>
      <c r="E9" s="373"/>
      <c r="F9" s="373"/>
      <c r="G9" s="45"/>
      <c r="H9" s="374"/>
      <c r="I9" s="374"/>
      <c r="J9" s="45"/>
      <c r="K9" s="374"/>
      <c r="L9" s="374"/>
      <c r="M9" s="45"/>
      <c r="N9" s="45"/>
      <c r="O9" s="373"/>
      <c r="P9" s="373"/>
      <c r="Q9" s="45"/>
      <c r="R9" s="373"/>
      <c r="S9" s="373"/>
      <c r="T9" s="45"/>
      <c r="U9" s="373"/>
      <c r="V9" s="373"/>
      <c r="W9" s="45"/>
      <c r="X9" s="373"/>
      <c r="Y9" s="373"/>
    </row>
    <row r="10" spans="1:26" s="22" customFormat="1" ht="39.9" customHeight="1">
      <c r="B10" s="373"/>
      <c r="C10" s="373"/>
      <c r="D10" s="189"/>
      <c r="E10" s="373"/>
      <c r="F10" s="373"/>
      <c r="G10" s="45"/>
      <c r="H10" s="374"/>
      <c r="I10" s="374"/>
      <c r="J10" s="45"/>
      <c r="K10" s="374"/>
      <c r="L10" s="374"/>
      <c r="M10" s="45"/>
      <c r="N10" s="45"/>
      <c r="O10" s="373"/>
      <c r="P10" s="373"/>
      <c r="Q10" s="45"/>
      <c r="R10" s="373"/>
      <c r="S10" s="373"/>
      <c r="T10" s="45"/>
      <c r="U10" s="373"/>
      <c r="V10" s="373"/>
      <c r="W10" s="45"/>
      <c r="X10" s="373"/>
      <c r="Y10" s="373"/>
    </row>
    <row r="11" spans="1:26" s="22" customFormat="1" ht="39.9" customHeight="1">
      <c r="B11" s="373"/>
      <c r="C11" s="373"/>
      <c r="D11" s="189"/>
      <c r="E11" s="373"/>
      <c r="F11" s="373"/>
      <c r="G11" s="45"/>
      <c r="H11" s="374"/>
      <c r="I11" s="374"/>
      <c r="J11" s="45"/>
      <c r="K11" s="374"/>
      <c r="L11" s="374"/>
      <c r="M11" s="45"/>
      <c r="N11" s="45"/>
      <c r="O11" s="373"/>
      <c r="P11" s="373"/>
      <c r="Q11" s="45"/>
      <c r="R11" s="373"/>
      <c r="S11" s="373"/>
      <c r="T11" s="45"/>
      <c r="U11" s="373"/>
      <c r="V11" s="373"/>
      <c r="W11" s="45"/>
      <c r="X11" s="373"/>
      <c r="Y11" s="373"/>
    </row>
    <row r="12" spans="1:26" s="22" customFormat="1" ht="39.9" customHeight="1">
      <c r="B12" s="373"/>
      <c r="C12" s="373"/>
      <c r="D12" s="189"/>
      <c r="E12" s="373"/>
      <c r="F12" s="373"/>
      <c r="G12" s="45"/>
      <c r="H12" s="374"/>
      <c r="I12" s="374"/>
      <c r="J12" s="45"/>
      <c r="K12" s="374"/>
      <c r="L12" s="374"/>
      <c r="M12" s="45"/>
      <c r="N12" s="45"/>
      <c r="O12" s="373"/>
      <c r="P12" s="373"/>
      <c r="Q12" s="45"/>
      <c r="R12" s="373"/>
      <c r="S12" s="373"/>
      <c r="T12" s="45"/>
      <c r="U12" s="373"/>
      <c r="V12" s="373"/>
      <c r="W12" s="45"/>
      <c r="X12" s="373"/>
      <c r="Y12" s="373"/>
    </row>
    <row r="13" spans="1:26" s="22" customFormat="1" ht="13.5" customHeight="1"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</row>
    <row r="14" spans="1:26" s="22" customFormat="1" ht="24" customHeight="1">
      <c r="A14" s="375" t="s">
        <v>281</v>
      </c>
      <c r="B14" s="375"/>
      <c r="C14" s="375"/>
      <c r="D14" s="375"/>
      <c r="V14" s="376" t="s">
        <v>282</v>
      </c>
      <c r="W14" s="376"/>
      <c r="X14" s="376"/>
      <c r="Y14" s="376"/>
      <c r="Z14" s="38"/>
    </row>
    <row r="15" spans="1:26" s="22" customFormat="1" ht="18" customHeight="1">
      <c r="A15" s="275" t="s">
        <v>283</v>
      </c>
      <c r="B15" s="275"/>
      <c r="C15" s="377">
        <v>0.39583333333333331</v>
      </c>
      <c r="D15" s="377"/>
      <c r="E15" s="378" t="str">
        <f>B8</f>
        <v>a１位</v>
      </c>
      <c r="F15" s="378"/>
      <c r="G15" s="378"/>
      <c r="H15" s="378"/>
      <c r="I15" s="378"/>
      <c r="J15" s="337">
        <f>L15+L17</f>
        <v>0</v>
      </c>
      <c r="K15" s="351" t="s">
        <v>284</v>
      </c>
      <c r="L15" s="60">
        <v>0</v>
      </c>
      <c r="M15" s="20" t="s">
        <v>285</v>
      </c>
      <c r="N15" s="60">
        <v>0</v>
      </c>
      <c r="O15" s="351" t="s">
        <v>286</v>
      </c>
      <c r="P15" s="337">
        <f>N15+N17</f>
        <v>0</v>
      </c>
      <c r="Q15" s="378" t="str">
        <f>E8</f>
        <v>b１位</v>
      </c>
      <c r="R15" s="378"/>
      <c r="S15" s="378"/>
      <c r="T15" s="378"/>
      <c r="U15" s="378"/>
      <c r="V15" s="371" t="s">
        <v>287</v>
      </c>
      <c r="W15" s="371"/>
      <c r="X15" s="371"/>
      <c r="Y15" s="371"/>
    </row>
    <row r="16" spans="1:26" s="22" customFormat="1" ht="18" customHeight="1">
      <c r="A16" s="275"/>
      <c r="B16" s="275"/>
      <c r="C16" s="377"/>
      <c r="D16" s="377"/>
      <c r="E16" s="378"/>
      <c r="F16" s="378"/>
      <c r="G16" s="378"/>
      <c r="H16" s="378"/>
      <c r="I16" s="378"/>
      <c r="J16" s="337"/>
      <c r="K16" s="351"/>
      <c r="L16" s="60"/>
      <c r="M16" s="20" t="s">
        <v>285</v>
      </c>
      <c r="N16" s="60"/>
      <c r="O16" s="351"/>
      <c r="P16" s="337"/>
      <c r="Q16" s="378"/>
      <c r="R16" s="378"/>
      <c r="S16" s="378"/>
      <c r="T16" s="378"/>
      <c r="U16" s="378"/>
      <c r="V16" s="371"/>
      <c r="W16" s="371"/>
      <c r="X16" s="371"/>
      <c r="Y16" s="371"/>
    </row>
    <row r="17" spans="1:25" s="22" customFormat="1" ht="18" customHeight="1">
      <c r="A17" s="275"/>
      <c r="B17" s="275"/>
      <c r="C17" s="377"/>
      <c r="D17" s="377"/>
      <c r="E17" s="378"/>
      <c r="F17" s="378"/>
      <c r="G17" s="378"/>
      <c r="H17" s="378"/>
      <c r="I17" s="378"/>
      <c r="J17" s="337"/>
      <c r="K17" s="351"/>
      <c r="L17" s="60">
        <v>0</v>
      </c>
      <c r="M17" s="20" t="s">
        <v>285</v>
      </c>
      <c r="N17" s="60">
        <v>0</v>
      </c>
      <c r="O17" s="351"/>
      <c r="P17" s="337"/>
      <c r="Q17" s="378"/>
      <c r="R17" s="378"/>
      <c r="S17" s="378"/>
      <c r="T17" s="378"/>
      <c r="U17" s="378"/>
      <c r="V17" s="371"/>
      <c r="W17" s="371"/>
      <c r="X17" s="371"/>
      <c r="Y17" s="371"/>
    </row>
    <row r="18" spans="1:25" s="22" customFormat="1" ht="9.9" customHeight="1">
      <c r="B18" s="42"/>
      <c r="J18" s="61"/>
      <c r="K18" s="62"/>
      <c r="L18" s="63"/>
      <c r="M18" s="39"/>
      <c r="N18" s="63"/>
      <c r="O18" s="64"/>
      <c r="P18" s="63"/>
      <c r="V18" s="191"/>
      <c r="W18" s="191"/>
      <c r="X18" s="191"/>
      <c r="Y18" s="191"/>
    </row>
    <row r="19" spans="1:25" s="22" customFormat="1" ht="18" customHeight="1">
      <c r="A19" s="275" t="s">
        <v>288</v>
      </c>
      <c r="B19" s="275"/>
      <c r="C19" s="377">
        <v>0.39583333333333331</v>
      </c>
      <c r="D19" s="377"/>
      <c r="E19" s="378" t="str">
        <f>H8</f>
        <v>c１位</v>
      </c>
      <c r="F19" s="378"/>
      <c r="G19" s="378"/>
      <c r="H19" s="378"/>
      <c r="I19" s="378"/>
      <c r="J19" s="337">
        <f>L19+L21</f>
        <v>0</v>
      </c>
      <c r="K19" s="351" t="s">
        <v>284</v>
      </c>
      <c r="L19" s="60">
        <v>0</v>
      </c>
      <c r="M19" s="20" t="s">
        <v>285</v>
      </c>
      <c r="N19" s="60">
        <v>0</v>
      </c>
      <c r="O19" s="351" t="s">
        <v>286</v>
      </c>
      <c r="P19" s="337">
        <f>N19+N21</f>
        <v>0</v>
      </c>
      <c r="Q19" s="264" t="str">
        <f>K8</f>
        <v>d１位</v>
      </c>
      <c r="R19" s="264"/>
      <c r="S19" s="264"/>
      <c r="T19" s="264"/>
      <c r="U19" s="264"/>
      <c r="V19" s="371" t="s">
        <v>287</v>
      </c>
      <c r="W19" s="371"/>
      <c r="X19" s="371"/>
      <c r="Y19" s="371"/>
    </row>
    <row r="20" spans="1:25" s="22" customFormat="1" ht="18" customHeight="1">
      <c r="A20" s="275"/>
      <c r="B20" s="275"/>
      <c r="C20" s="377"/>
      <c r="D20" s="377"/>
      <c r="E20" s="378"/>
      <c r="F20" s="378"/>
      <c r="G20" s="378"/>
      <c r="H20" s="378"/>
      <c r="I20" s="378"/>
      <c r="J20" s="337"/>
      <c r="K20" s="351"/>
      <c r="L20" s="60"/>
      <c r="M20" s="20" t="s">
        <v>285</v>
      </c>
      <c r="N20" s="60"/>
      <c r="O20" s="351"/>
      <c r="P20" s="337"/>
      <c r="Q20" s="264"/>
      <c r="R20" s="264"/>
      <c r="S20" s="264"/>
      <c r="T20" s="264"/>
      <c r="U20" s="264"/>
      <c r="V20" s="371"/>
      <c r="W20" s="371"/>
      <c r="X20" s="371"/>
      <c r="Y20" s="371"/>
    </row>
    <row r="21" spans="1:25" s="22" customFormat="1" ht="18" customHeight="1">
      <c r="A21" s="275"/>
      <c r="B21" s="275"/>
      <c r="C21" s="377"/>
      <c r="D21" s="377"/>
      <c r="E21" s="378"/>
      <c r="F21" s="378"/>
      <c r="G21" s="378"/>
      <c r="H21" s="378"/>
      <c r="I21" s="378"/>
      <c r="J21" s="337"/>
      <c r="K21" s="351"/>
      <c r="L21" s="60">
        <v>0</v>
      </c>
      <c r="M21" s="20" t="s">
        <v>285</v>
      </c>
      <c r="N21" s="60">
        <v>0</v>
      </c>
      <c r="O21" s="351"/>
      <c r="P21" s="337"/>
      <c r="Q21" s="264"/>
      <c r="R21" s="264"/>
      <c r="S21" s="264"/>
      <c r="T21" s="264"/>
      <c r="U21" s="264"/>
      <c r="V21" s="371"/>
      <c r="W21" s="371"/>
      <c r="X21" s="371"/>
      <c r="Y21" s="371"/>
    </row>
    <row r="22" spans="1:25" s="22" customFormat="1" ht="9.9" customHeight="1">
      <c r="B22" s="42"/>
      <c r="J22" s="61"/>
      <c r="K22" s="62"/>
      <c r="L22" s="63"/>
      <c r="M22" s="39"/>
      <c r="N22" s="63"/>
      <c r="O22" s="64"/>
      <c r="P22" s="63"/>
      <c r="V22" s="191"/>
      <c r="W22" s="191"/>
      <c r="X22" s="191"/>
      <c r="Y22" s="191"/>
    </row>
    <row r="23" spans="1:25" s="22" customFormat="1" ht="18" customHeight="1">
      <c r="A23" s="275" t="s">
        <v>289</v>
      </c>
      <c r="B23" s="275"/>
      <c r="C23" s="377">
        <v>0.43055555555555558</v>
      </c>
      <c r="D23" s="377"/>
      <c r="E23" s="378" t="str">
        <f>O8</f>
        <v>e１位</v>
      </c>
      <c r="F23" s="378"/>
      <c r="G23" s="378"/>
      <c r="H23" s="378"/>
      <c r="I23" s="378"/>
      <c r="J23" s="337">
        <f>L23+L25</f>
        <v>0</v>
      </c>
      <c r="K23" s="351" t="s">
        <v>284</v>
      </c>
      <c r="L23" s="60">
        <v>0</v>
      </c>
      <c r="M23" s="20" t="s">
        <v>285</v>
      </c>
      <c r="N23" s="60">
        <v>0</v>
      </c>
      <c r="O23" s="351" t="s">
        <v>286</v>
      </c>
      <c r="P23" s="337">
        <f>N23+N25</f>
        <v>0</v>
      </c>
      <c r="Q23" s="378" t="str">
        <f>R8</f>
        <v>f１位</v>
      </c>
      <c r="R23" s="378"/>
      <c r="S23" s="378"/>
      <c r="T23" s="378"/>
      <c r="U23" s="378"/>
      <c r="V23" s="371" t="s">
        <v>287</v>
      </c>
      <c r="W23" s="371"/>
      <c r="X23" s="371"/>
      <c r="Y23" s="371"/>
    </row>
    <row r="24" spans="1:25" s="22" customFormat="1" ht="18" customHeight="1">
      <c r="A24" s="275"/>
      <c r="B24" s="275"/>
      <c r="C24" s="377"/>
      <c r="D24" s="377"/>
      <c r="E24" s="378"/>
      <c r="F24" s="378"/>
      <c r="G24" s="378"/>
      <c r="H24" s="378"/>
      <c r="I24" s="378"/>
      <c r="J24" s="337"/>
      <c r="K24" s="351"/>
      <c r="L24" s="60"/>
      <c r="M24" s="20" t="s">
        <v>285</v>
      </c>
      <c r="N24" s="60"/>
      <c r="O24" s="351"/>
      <c r="P24" s="337"/>
      <c r="Q24" s="378"/>
      <c r="R24" s="378"/>
      <c r="S24" s="378"/>
      <c r="T24" s="378"/>
      <c r="U24" s="378"/>
      <c r="V24" s="371"/>
      <c r="W24" s="371"/>
      <c r="X24" s="371"/>
      <c r="Y24" s="371"/>
    </row>
    <row r="25" spans="1:25" s="22" customFormat="1" ht="18" customHeight="1">
      <c r="A25" s="275"/>
      <c r="B25" s="275"/>
      <c r="C25" s="377"/>
      <c r="D25" s="377"/>
      <c r="E25" s="378"/>
      <c r="F25" s="378"/>
      <c r="G25" s="378"/>
      <c r="H25" s="378"/>
      <c r="I25" s="378"/>
      <c r="J25" s="337"/>
      <c r="K25" s="351"/>
      <c r="L25" s="60">
        <v>0</v>
      </c>
      <c r="M25" s="20" t="s">
        <v>285</v>
      </c>
      <c r="N25" s="60">
        <v>0</v>
      </c>
      <c r="O25" s="351"/>
      <c r="P25" s="337"/>
      <c r="Q25" s="378"/>
      <c r="R25" s="378"/>
      <c r="S25" s="378"/>
      <c r="T25" s="378"/>
      <c r="U25" s="378"/>
      <c r="V25" s="371"/>
      <c r="W25" s="371"/>
      <c r="X25" s="371"/>
      <c r="Y25" s="371"/>
    </row>
    <row r="26" spans="1:25" s="22" customFormat="1" ht="9.9" customHeight="1">
      <c r="B26" s="42"/>
      <c r="J26" s="61"/>
      <c r="K26" s="62"/>
      <c r="L26" s="63"/>
      <c r="M26" s="39"/>
      <c r="N26" s="63"/>
      <c r="O26" s="64"/>
      <c r="P26" s="63"/>
      <c r="V26" s="191"/>
      <c r="W26" s="191"/>
      <c r="X26" s="191"/>
      <c r="Y26" s="191"/>
    </row>
    <row r="27" spans="1:25" s="22" customFormat="1" ht="18" customHeight="1">
      <c r="A27" s="275" t="s">
        <v>290</v>
      </c>
      <c r="B27" s="275"/>
      <c r="C27" s="377">
        <v>0.43055555555555558</v>
      </c>
      <c r="D27" s="377"/>
      <c r="E27" s="378" t="str">
        <f>U8</f>
        <v>g１位</v>
      </c>
      <c r="F27" s="378"/>
      <c r="G27" s="378"/>
      <c r="H27" s="378"/>
      <c r="I27" s="378"/>
      <c r="J27" s="337">
        <f>L27+L29</f>
        <v>0</v>
      </c>
      <c r="K27" s="351" t="s">
        <v>284</v>
      </c>
      <c r="L27" s="60">
        <v>0</v>
      </c>
      <c r="M27" s="20" t="s">
        <v>285</v>
      </c>
      <c r="N27" s="60">
        <v>0</v>
      </c>
      <c r="O27" s="351" t="s">
        <v>286</v>
      </c>
      <c r="P27" s="337">
        <f>N27+N29</f>
        <v>0</v>
      </c>
      <c r="Q27" s="264" t="str">
        <f>X8</f>
        <v>h１位</v>
      </c>
      <c r="R27" s="264"/>
      <c r="S27" s="264"/>
      <c r="T27" s="264"/>
      <c r="U27" s="264"/>
      <c r="V27" s="371" t="s">
        <v>287</v>
      </c>
      <c r="W27" s="371"/>
      <c r="X27" s="371"/>
      <c r="Y27" s="371"/>
    </row>
    <row r="28" spans="1:25" s="22" customFormat="1" ht="18" customHeight="1">
      <c r="A28" s="275"/>
      <c r="B28" s="275"/>
      <c r="C28" s="377"/>
      <c r="D28" s="377"/>
      <c r="E28" s="378"/>
      <c r="F28" s="378"/>
      <c r="G28" s="378"/>
      <c r="H28" s="378"/>
      <c r="I28" s="378"/>
      <c r="J28" s="337"/>
      <c r="K28" s="351"/>
      <c r="L28" s="60"/>
      <c r="M28" s="20" t="s">
        <v>285</v>
      </c>
      <c r="N28" s="60"/>
      <c r="O28" s="351"/>
      <c r="P28" s="337"/>
      <c r="Q28" s="264"/>
      <c r="R28" s="264"/>
      <c r="S28" s="264"/>
      <c r="T28" s="264"/>
      <c r="U28" s="264"/>
      <c r="V28" s="371"/>
      <c r="W28" s="371"/>
      <c r="X28" s="371"/>
      <c r="Y28" s="371"/>
    </row>
    <row r="29" spans="1:25" s="22" customFormat="1" ht="18" customHeight="1">
      <c r="A29" s="275"/>
      <c r="B29" s="275"/>
      <c r="C29" s="377"/>
      <c r="D29" s="377"/>
      <c r="E29" s="378"/>
      <c r="F29" s="378"/>
      <c r="G29" s="378"/>
      <c r="H29" s="378"/>
      <c r="I29" s="378"/>
      <c r="J29" s="337"/>
      <c r="K29" s="351"/>
      <c r="L29" s="60">
        <v>0</v>
      </c>
      <c r="M29" s="20" t="s">
        <v>285</v>
      </c>
      <c r="N29" s="60">
        <v>0</v>
      </c>
      <c r="O29" s="351"/>
      <c r="P29" s="337"/>
      <c r="Q29" s="264"/>
      <c r="R29" s="264"/>
      <c r="S29" s="264"/>
      <c r="T29" s="264"/>
      <c r="U29" s="264"/>
      <c r="V29" s="371"/>
      <c r="W29" s="371"/>
      <c r="X29" s="371"/>
      <c r="Y29" s="371"/>
    </row>
    <row r="30" spans="1:25" s="22" customFormat="1" ht="9.9" customHeight="1">
      <c r="A30" s="40"/>
      <c r="B30" s="42"/>
      <c r="C30" s="201"/>
      <c r="D30" s="201"/>
      <c r="F30" s="39"/>
      <c r="G30" s="39"/>
      <c r="H30" s="39"/>
      <c r="I30" s="39"/>
      <c r="J30" s="60"/>
      <c r="K30" s="65"/>
      <c r="L30" s="60"/>
      <c r="M30" s="191"/>
      <c r="N30" s="60"/>
      <c r="O30" s="65"/>
      <c r="P30" s="60"/>
      <c r="Q30" s="42"/>
      <c r="R30" s="42"/>
      <c r="S30" s="42"/>
      <c r="T30" s="42"/>
      <c r="V30" s="199"/>
      <c r="W30" s="199"/>
      <c r="X30" s="199"/>
      <c r="Y30" s="199"/>
    </row>
    <row r="31" spans="1:25" s="22" customFormat="1" ht="24" customHeight="1">
      <c r="A31" s="375" t="s">
        <v>291</v>
      </c>
      <c r="B31" s="375"/>
      <c r="C31" s="375"/>
      <c r="D31" s="375"/>
      <c r="J31" s="66"/>
      <c r="L31" s="66"/>
      <c r="N31" s="66"/>
      <c r="P31" s="66"/>
      <c r="V31" s="191"/>
      <c r="W31" s="191"/>
      <c r="X31" s="191"/>
      <c r="Y31" s="191"/>
    </row>
    <row r="32" spans="1:25" s="22" customFormat="1" ht="18" customHeight="1">
      <c r="A32" s="275" t="s">
        <v>292</v>
      </c>
      <c r="B32" s="275"/>
      <c r="C32" s="377">
        <v>0.5</v>
      </c>
      <c r="D32" s="377"/>
      <c r="E32" s="378" t="s">
        <v>293</v>
      </c>
      <c r="F32" s="378"/>
      <c r="G32" s="378"/>
      <c r="H32" s="378"/>
      <c r="I32" s="378"/>
      <c r="J32" s="337">
        <f>L32+L34</f>
        <v>0</v>
      </c>
      <c r="K32" s="351" t="s">
        <v>284</v>
      </c>
      <c r="L32" s="60">
        <v>0</v>
      </c>
      <c r="M32" s="20" t="s">
        <v>285</v>
      </c>
      <c r="N32" s="60">
        <v>0</v>
      </c>
      <c r="O32" s="351" t="s">
        <v>286</v>
      </c>
      <c r="P32" s="337">
        <f>N32+N34</f>
        <v>0</v>
      </c>
      <c r="Q32" s="378" t="s">
        <v>294</v>
      </c>
      <c r="R32" s="378"/>
      <c r="S32" s="378"/>
      <c r="T32" s="378"/>
      <c r="U32" s="378"/>
      <c r="V32" s="371" t="s">
        <v>287</v>
      </c>
      <c r="W32" s="371"/>
      <c r="X32" s="371"/>
      <c r="Y32" s="371"/>
    </row>
    <row r="33" spans="1:25" s="22" customFormat="1" ht="18" customHeight="1">
      <c r="A33" s="275"/>
      <c r="B33" s="275"/>
      <c r="C33" s="377"/>
      <c r="D33" s="377"/>
      <c r="E33" s="378"/>
      <c r="F33" s="378"/>
      <c r="G33" s="378"/>
      <c r="H33" s="378"/>
      <c r="I33" s="378"/>
      <c r="J33" s="337"/>
      <c r="K33" s="351"/>
      <c r="L33" s="60"/>
      <c r="M33" s="20" t="s">
        <v>285</v>
      </c>
      <c r="N33" s="60"/>
      <c r="O33" s="351"/>
      <c r="P33" s="337"/>
      <c r="Q33" s="378"/>
      <c r="R33" s="378"/>
      <c r="S33" s="378"/>
      <c r="T33" s="378"/>
      <c r="U33" s="378"/>
      <c r="V33" s="371"/>
      <c r="W33" s="371"/>
      <c r="X33" s="371"/>
      <c r="Y33" s="371"/>
    </row>
    <row r="34" spans="1:25" s="22" customFormat="1" ht="18" customHeight="1">
      <c r="A34" s="275"/>
      <c r="B34" s="275"/>
      <c r="C34" s="377"/>
      <c r="D34" s="377"/>
      <c r="E34" s="378"/>
      <c r="F34" s="378"/>
      <c r="G34" s="378"/>
      <c r="H34" s="378"/>
      <c r="I34" s="378"/>
      <c r="J34" s="337"/>
      <c r="K34" s="351"/>
      <c r="L34" s="60">
        <v>0</v>
      </c>
      <c r="M34" s="20" t="s">
        <v>285</v>
      </c>
      <c r="N34" s="60">
        <v>0</v>
      </c>
      <c r="O34" s="351"/>
      <c r="P34" s="337"/>
      <c r="Q34" s="378"/>
      <c r="R34" s="378"/>
      <c r="S34" s="378"/>
      <c r="T34" s="378"/>
      <c r="U34" s="378"/>
      <c r="V34" s="371"/>
      <c r="W34" s="371"/>
      <c r="X34" s="371"/>
      <c r="Y34" s="371"/>
    </row>
    <row r="35" spans="1:25" s="22" customFormat="1" ht="9.9" customHeight="1">
      <c r="B35" s="42"/>
      <c r="J35" s="66"/>
      <c r="L35" s="66"/>
      <c r="N35" s="66"/>
      <c r="P35" s="66"/>
      <c r="V35" s="191"/>
      <c r="W35" s="191"/>
      <c r="X35" s="191"/>
      <c r="Y35" s="191"/>
    </row>
    <row r="36" spans="1:25" s="22" customFormat="1" ht="18" customHeight="1">
      <c r="A36" s="275" t="s">
        <v>295</v>
      </c>
      <c r="B36" s="275"/>
      <c r="C36" s="377">
        <v>0.5</v>
      </c>
      <c r="D36" s="377"/>
      <c r="E36" s="378" t="s">
        <v>296</v>
      </c>
      <c r="F36" s="378"/>
      <c r="G36" s="378"/>
      <c r="H36" s="378"/>
      <c r="I36" s="378"/>
      <c r="J36" s="337">
        <f>L36+L38</f>
        <v>0</v>
      </c>
      <c r="K36" s="351" t="s">
        <v>284</v>
      </c>
      <c r="L36" s="60">
        <v>0</v>
      </c>
      <c r="M36" s="20" t="s">
        <v>285</v>
      </c>
      <c r="N36" s="60">
        <v>0</v>
      </c>
      <c r="O36" s="351" t="s">
        <v>286</v>
      </c>
      <c r="P36" s="337">
        <f>N36+N38</f>
        <v>0</v>
      </c>
      <c r="Q36" s="264" t="s">
        <v>297</v>
      </c>
      <c r="R36" s="264"/>
      <c r="S36" s="264"/>
      <c r="T36" s="264"/>
      <c r="U36" s="264"/>
      <c r="V36" s="371" t="s">
        <v>287</v>
      </c>
      <c r="W36" s="371"/>
      <c r="X36" s="371"/>
      <c r="Y36" s="371"/>
    </row>
    <row r="37" spans="1:25" s="22" customFormat="1" ht="18" customHeight="1">
      <c r="A37" s="275"/>
      <c r="B37" s="275"/>
      <c r="C37" s="377"/>
      <c r="D37" s="377"/>
      <c r="E37" s="378"/>
      <c r="F37" s="378"/>
      <c r="G37" s="378"/>
      <c r="H37" s="378"/>
      <c r="I37" s="378"/>
      <c r="J37" s="337"/>
      <c r="K37" s="351"/>
      <c r="L37" s="60"/>
      <c r="M37" s="20" t="s">
        <v>285</v>
      </c>
      <c r="N37" s="60"/>
      <c r="O37" s="351"/>
      <c r="P37" s="337"/>
      <c r="Q37" s="264"/>
      <c r="R37" s="264"/>
      <c r="S37" s="264"/>
      <c r="T37" s="264"/>
      <c r="U37" s="264"/>
      <c r="V37" s="371"/>
      <c r="W37" s="371"/>
      <c r="X37" s="371"/>
      <c r="Y37" s="371"/>
    </row>
    <row r="38" spans="1:25" s="22" customFormat="1" ht="18" customHeight="1">
      <c r="A38" s="275"/>
      <c r="B38" s="275"/>
      <c r="C38" s="377"/>
      <c r="D38" s="377"/>
      <c r="E38" s="378"/>
      <c r="F38" s="378"/>
      <c r="G38" s="378"/>
      <c r="H38" s="378"/>
      <c r="I38" s="378"/>
      <c r="J38" s="337"/>
      <c r="K38" s="351"/>
      <c r="L38" s="60">
        <v>0</v>
      </c>
      <c r="M38" s="20" t="s">
        <v>285</v>
      </c>
      <c r="N38" s="60">
        <v>0</v>
      </c>
      <c r="O38" s="351"/>
      <c r="P38" s="337"/>
      <c r="Q38" s="264"/>
      <c r="R38" s="264"/>
      <c r="S38" s="264"/>
      <c r="T38" s="264"/>
      <c r="U38" s="264"/>
      <c r="V38" s="371"/>
      <c r="W38" s="371"/>
      <c r="X38" s="371"/>
      <c r="Y38" s="371"/>
    </row>
    <row r="39" spans="1:25" s="22" customFormat="1" ht="9.9" customHeight="1">
      <c r="A39" s="40"/>
      <c r="B39" s="42"/>
      <c r="C39" s="201"/>
      <c r="D39" s="201"/>
      <c r="F39" s="39"/>
      <c r="G39" s="39"/>
      <c r="H39" s="39"/>
      <c r="I39" s="39"/>
      <c r="J39" s="60"/>
      <c r="K39" s="65"/>
      <c r="L39" s="60"/>
      <c r="M39" s="191"/>
      <c r="N39" s="60"/>
      <c r="O39" s="65"/>
      <c r="P39" s="60"/>
      <c r="Q39" s="42"/>
      <c r="R39" s="42"/>
      <c r="S39" s="42"/>
      <c r="T39" s="42"/>
      <c r="V39" s="199"/>
      <c r="W39" s="199"/>
      <c r="X39" s="199"/>
      <c r="Y39" s="199"/>
    </row>
    <row r="40" spans="1:25" s="22" customFormat="1" ht="24" customHeight="1">
      <c r="A40" s="375" t="s">
        <v>298</v>
      </c>
      <c r="B40" s="375"/>
      <c r="C40" s="375"/>
      <c r="D40" s="375"/>
      <c r="J40" s="66"/>
      <c r="L40" s="66"/>
      <c r="N40" s="66"/>
      <c r="P40" s="66"/>
    </row>
    <row r="41" spans="1:25" s="22" customFormat="1" ht="18" customHeight="1">
      <c r="A41" s="275" t="s">
        <v>299</v>
      </c>
      <c r="B41" s="275"/>
      <c r="C41" s="377">
        <v>0.58333333333333337</v>
      </c>
      <c r="D41" s="377"/>
      <c r="E41" s="378" t="s">
        <v>300</v>
      </c>
      <c r="F41" s="378"/>
      <c r="G41" s="378"/>
      <c r="H41" s="378"/>
      <c r="I41" s="378"/>
      <c r="J41" s="379">
        <f>L41+L42+L43</f>
        <v>0</v>
      </c>
      <c r="K41" s="380" t="s">
        <v>284</v>
      </c>
      <c r="L41" s="60">
        <v>0</v>
      </c>
      <c r="M41" s="20" t="s">
        <v>285</v>
      </c>
      <c r="N41" s="60">
        <v>0</v>
      </c>
      <c r="O41" s="380" t="s">
        <v>286</v>
      </c>
      <c r="P41" s="379">
        <f>N41+N42+N43</f>
        <v>0</v>
      </c>
      <c r="Q41" s="378" t="s">
        <v>301</v>
      </c>
      <c r="R41" s="378"/>
      <c r="S41" s="378"/>
      <c r="T41" s="378"/>
      <c r="U41" s="378"/>
      <c r="V41" s="371" t="s">
        <v>287</v>
      </c>
      <c r="W41" s="371"/>
      <c r="X41" s="371"/>
      <c r="Y41" s="371"/>
    </row>
    <row r="42" spans="1:25" s="22" customFormat="1" ht="18" customHeight="1">
      <c r="A42" s="275"/>
      <c r="B42" s="275"/>
      <c r="C42" s="377"/>
      <c r="D42" s="377"/>
      <c r="E42" s="378"/>
      <c r="F42" s="378"/>
      <c r="G42" s="378"/>
      <c r="H42" s="378"/>
      <c r="I42" s="378"/>
      <c r="J42" s="379"/>
      <c r="K42" s="380"/>
      <c r="L42" s="60">
        <v>0</v>
      </c>
      <c r="M42" s="20" t="s">
        <v>285</v>
      </c>
      <c r="N42" s="60">
        <v>0</v>
      </c>
      <c r="O42" s="380"/>
      <c r="P42" s="379"/>
      <c r="Q42" s="378"/>
      <c r="R42" s="378"/>
      <c r="S42" s="378"/>
      <c r="T42" s="378"/>
      <c r="U42" s="378"/>
      <c r="V42" s="371"/>
      <c r="W42" s="371"/>
      <c r="X42" s="371"/>
      <c r="Y42" s="371"/>
    </row>
    <row r="43" spans="1:25" s="22" customFormat="1" ht="18" customHeight="1">
      <c r="A43" s="275"/>
      <c r="B43" s="275"/>
      <c r="C43" s="377"/>
      <c r="D43" s="377"/>
      <c r="E43" s="378"/>
      <c r="F43" s="378"/>
      <c r="G43" s="378"/>
      <c r="H43" s="378"/>
      <c r="I43" s="378"/>
      <c r="J43" s="379"/>
      <c r="K43" s="380"/>
      <c r="L43" s="60">
        <v>0</v>
      </c>
      <c r="M43" s="20" t="s">
        <v>285</v>
      </c>
      <c r="N43" s="60">
        <v>0</v>
      </c>
      <c r="O43" s="380"/>
      <c r="P43" s="379"/>
      <c r="Q43" s="378"/>
      <c r="R43" s="378"/>
      <c r="S43" s="378"/>
      <c r="T43" s="378"/>
      <c r="U43" s="378"/>
      <c r="V43" s="371"/>
      <c r="W43" s="371"/>
      <c r="X43" s="371"/>
      <c r="Y43" s="371"/>
    </row>
    <row r="44" spans="1:25" ht="11.1" customHeight="1"/>
    <row r="45" spans="1:25" ht="30">
      <c r="A45" s="67" t="s">
        <v>302</v>
      </c>
      <c r="B45" s="203"/>
      <c r="C45" s="68"/>
      <c r="D45" s="68"/>
      <c r="E45" s="69"/>
      <c r="F45" s="69"/>
      <c r="G45" s="69"/>
      <c r="H45" s="69"/>
      <c r="I45" s="66"/>
      <c r="J45" s="41"/>
      <c r="K45" s="191"/>
      <c r="L45" s="191"/>
      <c r="M45" s="191"/>
      <c r="N45" s="41"/>
      <c r="O45" s="60"/>
      <c r="P45" s="69"/>
      <c r="Q45" s="69"/>
      <c r="R45" s="69"/>
      <c r="S45" s="69"/>
      <c r="T45" s="203"/>
      <c r="U45" s="203"/>
      <c r="V45" s="203"/>
      <c r="W45" s="203"/>
    </row>
    <row r="46" spans="1:25" ht="28.2">
      <c r="A46" s="22"/>
      <c r="B46" s="203"/>
      <c r="C46" s="68"/>
      <c r="D46" s="68"/>
      <c r="E46" s="69"/>
      <c r="F46" s="69"/>
      <c r="G46" s="69"/>
      <c r="H46" s="69"/>
      <c r="I46" s="66"/>
      <c r="J46" s="41"/>
      <c r="K46" s="191"/>
      <c r="L46" s="191"/>
      <c r="M46" s="70" t="s">
        <v>303</v>
      </c>
      <c r="N46" s="41"/>
      <c r="O46" s="71"/>
      <c r="P46" s="71"/>
      <c r="Q46" s="71"/>
      <c r="R46" s="71"/>
      <c r="S46" s="71"/>
      <c r="T46" s="72"/>
      <c r="U46" s="72"/>
      <c r="V46" s="72"/>
      <c r="W46" s="72"/>
    </row>
    <row r="47" spans="1:25" ht="24.9" customHeight="1">
      <c r="B47" s="381" t="s">
        <v>304</v>
      </c>
      <c r="C47" s="381"/>
      <c r="D47" s="383"/>
      <c r="E47" s="383"/>
      <c r="F47" s="383"/>
      <c r="G47" s="383"/>
      <c r="H47" s="383"/>
      <c r="I47" s="383"/>
      <c r="J47" s="383"/>
      <c r="K47" s="383"/>
      <c r="N47" s="385">
        <v>1</v>
      </c>
      <c r="O47" s="387" t="s">
        <v>305</v>
      </c>
      <c r="P47" s="387"/>
      <c r="Q47" s="387"/>
      <c r="R47" s="387"/>
      <c r="T47" s="385">
        <v>11</v>
      </c>
      <c r="U47" s="387" t="s">
        <v>305</v>
      </c>
      <c r="V47" s="387"/>
      <c r="W47" s="387"/>
      <c r="X47" s="387"/>
    </row>
    <row r="48" spans="1:25" ht="12.9" customHeight="1">
      <c r="B48" s="382"/>
      <c r="C48" s="382"/>
      <c r="D48" s="384"/>
      <c r="E48" s="384"/>
      <c r="F48" s="384"/>
      <c r="G48" s="384"/>
      <c r="H48" s="384"/>
      <c r="I48" s="384"/>
      <c r="J48" s="384"/>
      <c r="K48" s="384"/>
      <c r="N48" s="386"/>
      <c r="O48" s="388"/>
      <c r="P48" s="388"/>
      <c r="Q48" s="388"/>
      <c r="R48" s="388"/>
      <c r="T48" s="386"/>
      <c r="U48" s="388"/>
      <c r="V48" s="388"/>
      <c r="W48" s="388"/>
      <c r="X48" s="388"/>
    </row>
    <row r="49" spans="2:24" ht="9.9" customHeight="1">
      <c r="B49" s="73"/>
      <c r="C49" s="73"/>
      <c r="D49" s="70"/>
      <c r="N49" s="72"/>
      <c r="T49" s="203"/>
      <c r="X49" s="203"/>
    </row>
    <row r="50" spans="2:24" ht="24.9" customHeight="1">
      <c r="B50" s="381" t="s">
        <v>306</v>
      </c>
      <c r="C50" s="381"/>
      <c r="D50" s="389"/>
      <c r="E50" s="389"/>
      <c r="F50" s="389"/>
      <c r="G50" s="389"/>
      <c r="H50" s="389"/>
      <c r="I50" s="389"/>
      <c r="J50" s="389"/>
      <c r="K50" s="389"/>
      <c r="N50" s="385">
        <v>2</v>
      </c>
      <c r="O50" s="387" t="s">
        <v>305</v>
      </c>
      <c r="P50" s="387"/>
      <c r="Q50" s="387"/>
      <c r="R50" s="387"/>
      <c r="T50" s="385">
        <v>12</v>
      </c>
      <c r="U50" s="387" t="s">
        <v>305</v>
      </c>
      <c r="V50" s="387"/>
      <c r="W50" s="387"/>
      <c r="X50" s="387"/>
    </row>
    <row r="51" spans="2:24" ht="12.9" customHeight="1">
      <c r="B51" s="382"/>
      <c r="C51" s="382"/>
      <c r="D51" s="390"/>
      <c r="E51" s="390"/>
      <c r="F51" s="390"/>
      <c r="G51" s="390"/>
      <c r="H51" s="390"/>
      <c r="I51" s="390"/>
      <c r="J51" s="390"/>
      <c r="K51" s="390"/>
      <c r="N51" s="386"/>
      <c r="O51" s="388"/>
      <c r="P51" s="388"/>
      <c r="Q51" s="388"/>
      <c r="R51" s="388"/>
      <c r="T51" s="386"/>
      <c r="U51" s="388"/>
      <c r="V51" s="388"/>
      <c r="W51" s="388"/>
      <c r="X51" s="388"/>
    </row>
    <row r="52" spans="2:24" ht="9.9" customHeight="1">
      <c r="B52" s="70"/>
      <c r="C52" s="70"/>
      <c r="D52" s="70"/>
      <c r="E52" s="70"/>
      <c r="F52" s="70"/>
      <c r="G52" s="70"/>
      <c r="H52" s="70"/>
      <c r="I52" s="70"/>
      <c r="J52" s="70"/>
      <c r="N52" s="72"/>
      <c r="T52" s="72"/>
      <c r="X52" s="203"/>
    </row>
    <row r="53" spans="2:24" ht="24.9" customHeight="1"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N53" s="385">
        <v>3</v>
      </c>
      <c r="O53" s="387" t="s">
        <v>305</v>
      </c>
      <c r="P53" s="387"/>
      <c r="Q53" s="387"/>
      <c r="R53" s="387"/>
      <c r="T53" s="385">
        <v>13</v>
      </c>
      <c r="U53" s="387" t="s">
        <v>305</v>
      </c>
      <c r="V53" s="387"/>
      <c r="W53" s="387"/>
      <c r="X53" s="387"/>
    </row>
    <row r="54" spans="2:24" ht="12.9" customHeight="1"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N54" s="386"/>
      <c r="O54" s="388"/>
      <c r="P54" s="388"/>
      <c r="Q54" s="388"/>
      <c r="R54" s="388"/>
      <c r="T54" s="386"/>
      <c r="U54" s="388"/>
      <c r="V54" s="388"/>
      <c r="W54" s="388"/>
      <c r="X54" s="388"/>
    </row>
    <row r="55" spans="2:24" ht="9.9" customHeight="1">
      <c r="B55" s="70"/>
      <c r="C55" s="70"/>
      <c r="D55" s="70"/>
      <c r="N55" s="72"/>
      <c r="T55" s="72"/>
    </row>
    <row r="56" spans="2:24" ht="24.9" customHeight="1">
      <c r="B56" s="383" t="s">
        <v>307</v>
      </c>
      <c r="C56" s="383"/>
      <c r="D56" s="383"/>
      <c r="E56" s="383"/>
      <c r="F56" s="383"/>
      <c r="G56" s="383"/>
      <c r="H56" s="383"/>
      <c r="I56" s="383"/>
      <c r="J56" s="383"/>
      <c r="K56" s="383"/>
      <c r="N56" s="385">
        <v>4</v>
      </c>
      <c r="O56" s="387" t="s">
        <v>305</v>
      </c>
      <c r="P56" s="387"/>
      <c r="Q56" s="387"/>
      <c r="R56" s="387"/>
      <c r="T56" s="385">
        <v>14</v>
      </c>
      <c r="U56" s="387" t="s">
        <v>305</v>
      </c>
      <c r="V56" s="387"/>
      <c r="W56" s="387"/>
      <c r="X56" s="387"/>
    </row>
    <row r="57" spans="2:24" ht="12.9" customHeight="1"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N57" s="386"/>
      <c r="O57" s="388"/>
      <c r="P57" s="388"/>
      <c r="Q57" s="388"/>
      <c r="R57" s="388"/>
      <c r="T57" s="386"/>
      <c r="U57" s="388"/>
      <c r="V57" s="388"/>
      <c r="W57" s="388"/>
      <c r="X57" s="388"/>
    </row>
    <row r="58" spans="2:24" ht="9.9" customHeight="1">
      <c r="B58" s="70"/>
      <c r="C58" s="70"/>
      <c r="D58" s="70"/>
      <c r="N58" s="72"/>
      <c r="O58" s="38"/>
      <c r="P58" s="38"/>
      <c r="Q58" s="38"/>
      <c r="R58" s="38"/>
      <c r="T58" s="72"/>
      <c r="U58" s="38"/>
      <c r="V58" s="38"/>
      <c r="W58" s="38"/>
      <c r="X58" s="38"/>
    </row>
    <row r="59" spans="2:24" ht="24.9" customHeight="1">
      <c r="B59" s="383" t="s">
        <v>307</v>
      </c>
      <c r="C59" s="383"/>
      <c r="D59" s="389"/>
      <c r="E59" s="389"/>
      <c r="F59" s="389"/>
      <c r="G59" s="389"/>
      <c r="H59" s="389"/>
      <c r="I59" s="389"/>
      <c r="J59" s="389"/>
      <c r="K59" s="389"/>
      <c r="N59" s="385">
        <v>5</v>
      </c>
      <c r="O59" s="387" t="s">
        <v>305</v>
      </c>
      <c r="P59" s="387"/>
      <c r="Q59" s="387"/>
      <c r="R59" s="387"/>
      <c r="T59" s="385">
        <v>15</v>
      </c>
      <c r="U59" s="387" t="s">
        <v>305</v>
      </c>
      <c r="V59" s="387"/>
      <c r="W59" s="387"/>
      <c r="X59" s="387"/>
    </row>
    <row r="60" spans="2:24" ht="12.9" customHeight="1">
      <c r="B60" s="384"/>
      <c r="C60" s="384"/>
      <c r="D60" s="390"/>
      <c r="E60" s="390"/>
      <c r="F60" s="390"/>
      <c r="G60" s="390"/>
      <c r="H60" s="390"/>
      <c r="I60" s="390"/>
      <c r="J60" s="390"/>
      <c r="K60" s="390"/>
      <c r="N60" s="386"/>
      <c r="O60" s="388"/>
      <c r="P60" s="388"/>
      <c r="Q60" s="388"/>
      <c r="R60" s="388"/>
      <c r="T60" s="386"/>
      <c r="U60" s="388"/>
      <c r="V60" s="388"/>
      <c r="W60" s="388"/>
      <c r="X60" s="388"/>
    </row>
    <row r="61" spans="2:24" ht="9.9" customHeight="1">
      <c r="B61" s="70"/>
      <c r="C61" s="70"/>
      <c r="D61" s="70"/>
      <c r="N61" s="72"/>
      <c r="O61" s="38"/>
      <c r="P61" s="38"/>
      <c r="Q61" s="38"/>
      <c r="R61" s="38"/>
      <c r="T61" s="72"/>
      <c r="U61" s="38"/>
      <c r="V61" s="38"/>
      <c r="W61" s="38"/>
      <c r="X61" s="38"/>
    </row>
    <row r="62" spans="2:24" ht="24.9" customHeight="1">
      <c r="B62" s="391"/>
      <c r="C62" s="391"/>
      <c r="D62" s="392"/>
      <c r="E62" s="392"/>
      <c r="F62" s="392"/>
      <c r="G62" s="392"/>
      <c r="H62" s="392"/>
      <c r="I62" s="392"/>
      <c r="J62" s="392"/>
      <c r="K62" s="392"/>
      <c r="N62" s="385">
        <v>6</v>
      </c>
      <c r="O62" s="387" t="s">
        <v>305</v>
      </c>
      <c r="P62" s="387"/>
      <c r="Q62" s="387"/>
      <c r="R62" s="387"/>
      <c r="T62" s="385">
        <v>16</v>
      </c>
      <c r="U62" s="387" t="s">
        <v>305</v>
      </c>
      <c r="V62" s="387"/>
      <c r="W62" s="387"/>
      <c r="X62" s="387"/>
    </row>
    <row r="63" spans="2:24" ht="12.9" customHeight="1">
      <c r="B63" s="391"/>
      <c r="C63" s="391"/>
      <c r="D63" s="392"/>
      <c r="E63" s="392"/>
      <c r="F63" s="392"/>
      <c r="G63" s="392"/>
      <c r="H63" s="392"/>
      <c r="I63" s="392"/>
      <c r="J63" s="392"/>
      <c r="K63" s="392"/>
      <c r="N63" s="386"/>
      <c r="O63" s="388"/>
      <c r="P63" s="388"/>
      <c r="Q63" s="388"/>
      <c r="R63" s="388"/>
      <c r="T63" s="386"/>
      <c r="U63" s="388"/>
      <c r="V63" s="388"/>
      <c r="W63" s="388"/>
      <c r="X63" s="388"/>
    </row>
    <row r="64" spans="2:24" ht="9.9" customHeight="1">
      <c r="B64" s="70"/>
      <c r="C64" s="70"/>
      <c r="D64" s="70"/>
      <c r="N64" s="72"/>
      <c r="O64" s="38"/>
      <c r="P64" s="38"/>
      <c r="Q64" s="38"/>
      <c r="R64" s="38"/>
      <c r="T64" s="72"/>
      <c r="U64" s="38"/>
      <c r="V64" s="38"/>
      <c r="W64" s="38"/>
      <c r="X64" s="38"/>
    </row>
    <row r="65" spans="2:24" ht="24.9" customHeight="1">
      <c r="B65" s="70"/>
      <c r="C65" s="70"/>
      <c r="D65" s="70"/>
      <c r="N65" s="385">
        <v>7</v>
      </c>
      <c r="O65" s="387" t="s">
        <v>305</v>
      </c>
      <c r="P65" s="387"/>
      <c r="Q65" s="387"/>
      <c r="R65" s="387"/>
      <c r="T65" s="393"/>
      <c r="U65" s="394"/>
      <c r="V65" s="394"/>
      <c r="W65" s="394"/>
      <c r="X65" s="394"/>
    </row>
    <row r="66" spans="2:24" ht="12.9" customHeight="1">
      <c r="B66" s="70"/>
      <c r="C66" s="70"/>
      <c r="D66" s="70"/>
      <c r="N66" s="386"/>
      <c r="O66" s="388"/>
      <c r="P66" s="388"/>
      <c r="Q66" s="388"/>
      <c r="R66" s="388"/>
      <c r="T66" s="393"/>
      <c r="U66" s="394"/>
      <c r="V66" s="394"/>
      <c r="W66" s="394"/>
      <c r="X66" s="394"/>
    </row>
    <row r="67" spans="2:24" ht="9.9" customHeight="1">
      <c r="B67" s="70"/>
      <c r="N67" s="72"/>
      <c r="O67" s="38"/>
      <c r="P67" s="38"/>
      <c r="Q67" s="38"/>
      <c r="R67" s="38"/>
      <c r="T67" s="152"/>
      <c r="U67" s="153"/>
      <c r="V67" s="153"/>
      <c r="W67" s="153"/>
      <c r="X67" s="153"/>
    </row>
    <row r="68" spans="2:24" ht="24.9" customHeight="1">
      <c r="C68" s="73"/>
      <c r="D68" s="73"/>
      <c r="N68" s="385">
        <v>8</v>
      </c>
      <c r="O68" s="387" t="s">
        <v>305</v>
      </c>
      <c r="P68" s="387"/>
      <c r="Q68" s="387"/>
      <c r="R68" s="387"/>
      <c r="T68" s="393"/>
      <c r="U68" s="394"/>
      <c r="V68" s="394"/>
      <c r="W68" s="394"/>
      <c r="X68" s="394"/>
    </row>
    <row r="69" spans="2:24" ht="12.9" customHeight="1">
      <c r="B69" s="73"/>
      <c r="C69" s="73"/>
      <c r="D69" s="73"/>
      <c r="N69" s="386"/>
      <c r="O69" s="388"/>
      <c r="P69" s="388"/>
      <c r="Q69" s="388"/>
      <c r="R69" s="388"/>
      <c r="T69" s="393"/>
      <c r="U69" s="394"/>
      <c r="V69" s="394"/>
      <c r="W69" s="394"/>
      <c r="X69" s="394"/>
    </row>
    <row r="70" spans="2:24" ht="9.9" customHeight="1">
      <c r="B70" s="73"/>
      <c r="C70" s="73"/>
      <c r="D70" s="73"/>
      <c r="N70" s="72"/>
      <c r="O70" s="38"/>
      <c r="P70" s="38"/>
      <c r="Q70" s="38"/>
      <c r="R70" s="38"/>
      <c r="T70" s="152"/>
      <c r="U70" s="153"/>
      <c r="V70" s="153"/>
      <c r="W70" s="153"/>
      <c r="X70" s="153"/>
    </row>
    <row r="71" spans="2:24" ht="24.9" customHeight="1">
      <c r="B71" s="70"/>
      <c r="N71" s="385">
        <v>9</v>
      </c>
      <c r="O71" s="387" t="s">
        <v>305</v>
      </c>
      <c r="P71" s="387"/>
      <c r="Q71" s="387"/>
      <c r="R71" s="387"/>
      <c r="T71" s="393"/>
      <c r="U71" s="394"/>
      <c r="V71" s="394"/>
      <c r="W71" s="394"/>
      <c r="X71" s="394"/>
    </row>
    <row r="72" spans="2:24" ht="12.9" customHeight="1">
      <c r="B72" s="70"/>
      <c r="C72" s="70"/>
      <c r="D72" s="70"/>
      <c r="N72" s="386"/>
      <c r="O72" s="388"/>
      <c r="P72" s="388"/>
      <c r="Q72" s="388"/>
      <c r="R72" s="388"/>
      <c r="T72" s="393"/>
      <c r="U72" s="394"/>
      <c r="V72" s="394"/>
      <c r="W72" s="394"/>
      <c r="X72" s="394"/>
    </row>
    <row r="73" spans="2:24" ht="9.9" customHeight="1">
      <c r="B73" s="70"/>
      <c r="C73" s="70"/>
      <c r="D73" s="70"/>
      <c r="N73" s="72"/>
      <c r="O73" s="38"/>
      <c r="P73" s="38"/>
      <c r="Q73" s="38"/>
      <c r="R73" s="38"/>
      <c r="T73" s="152"/>
      <c r="U73" s="153"/>
      <c r="V73" s="153"/>
      <c r="W73" s="153"/>
      <c r="X73" s="153"/>
    </row>
    <row r="74" spans="2:24" ht="24.9" customHeight="1">
      <c r="B74" s="70"/>
      <c r="C74" s="70"/>
      <c r="D74" s="70"/>
      <c r="N74" s="385">
        <v>10</v>
      </c>
      <c r="O74" s="387" t="s">
        <v>305</v>
      </c>
      <c r="P74" s="387"/>
      <c r="Q74" s="387"/>
      <c r="R74" s="387"/>
      <c r="T74" s="393"/>
      <c r="U74" s="394"/>
      <c r="V74" s="394"/>
      <c r="W74" s="394"/>
      <c r="X74" s="394"/>
    </row>
    <row r="75" spans="2:24" ht="12.9" customHeight="1">
      <c r="B75" s="70"/>
      <c r="N75" s="386"/>
      <c r="O75" s="388"/>
      <c r="P75" s="388"/>
      <c r="Q75" s="388"/>
      <c r="R75" s="388"/>
      <c r="T75" s="393"/>
      <c r="U75" s="394"/>
      <c r="V75" s="394"/>
      <c r="W75" s="394"/>
      <c r="X75" s="394"/>
    </row>
  </sheetData>
  <mergeCells count="139">
    <mergeCell ref="N74:N75"/>
    <mergeCell ref="O74:R75"/>
    <mergeCell ref="T74:T75"/>
    <mergeCell ref="U74:X75"/>
    <mergeCell ref="N65:N66"/>
    <mergeCell ref="O65:R66"/>
    <mergeCell ref="T65:T66"/>
    <mergeCell ref="U65:X66"/>
    <mergeCell ref="N68:N69"/>
    <mergeCell ref="O68:R69"/>
    <mergeCell ref="T68:T69"/>
    <mergeCell ref="U68:X69"/>
    <mergeCell ref="N71:N72"/>
    <mergeCell ref="O71:R72"/>
    <mergeCell ref="T71:T72"/>
    <mergeCell ref="U71:X72"/>
    <mergeCell ref="B59:C60"/>
    <mergeCell ref="D59:K60"/>
    <mergeCell ref="N59:N60"/>
    <mergeCell ref="O59:R60"/>
    <mergeCell ref="T59:T60"/>
    <mergeCell ref="U59:X60"/>
    <mergeCell ref="B62:C63"/>
    <mergeCell ref="D62:K63"/>
    <mergeCell ref="N62:N63"/>
    <mergeCell ref="O62:R63"/>
    <mergeCell ref="T62:T63"/>
    <mergeCell ref="U62:X63"/>
    <mergeCell ref="B53:K54"/>
    <mergeCell ref="N53:N54"/>
    <mergeCell ref="O53:R54"/>
    <mergeCell ref="T53:T54"/>
    <mergeCell ref="U53:X54"/>
    <mergeCell ref="B56:C57"/>
    <mergeCell ref="D56:K57"/>
    <mergeCell ref="N56:N57"/>
    <mergeCell ref="O56:R57"/>
    <mergeCell ref="T56:T57"/>
    <mergeCell ref="U56:X57"/>
    <mergeCell ref="V41:Y43"/>
    <mergeCell ref="B47:C48"/>
    <mergeCell ref="D47:K48"/>
    <mergeCell ref="N47:N48"/>
    <mergeCell ref="O47:R48"/>
    <mergeCell ref="T47:T48"/>
    <mergeCell ref="U47:X48"/>
    <mergeCell ref="B50:C51"/>
    <mergeCell ref="D50:K51"/>
    <mergeCell ref="N50:N51"/>
    <mergeCell ref="O50:R51"/>
    <mergeCell ref="T50:T51"/>
    <mergeCell ref="U50:X51"/>
    <mergeCell ref="A40:D40"/>
    <mergeCell ref="A41:B43"/>
    <mergeCell ref="C41:D43"/>
    <mergeCell ref="E41:I43"/>
    <mergeCell ref="J41:J43"/>
    <mergeCell ref="K41:K43"/>
    <mergeCell ref="O41:O43"/>
    <mergeCell ref="P41:P43"/>
    <mergeCell ref="Q41:U43"/>
    <mergeCell ref="V32:Y34"/>
    <mergeCell ref="A36:B38"/>
    <mergeCell ref="C36:D38"/>
    <mergeCell ref="E36:I38"/>
    <mergeCell ref="J36:J38"/>
    <mergeCell ref="K36:K38"/>
    <mergeCell ref="O36:O38"/>
    <mergeCell ref="P36:P38"/>
    <mergeCell ref="Q36:U38"/>
    <mergeCell ref="V36:Y38"/>
    <mergeCell ref="A31:D31"/>
    <mergeCell ref="A32:B34"/>
    <mergeCell ref="C32:D34"/>
    <mergeCell ref="E32:I34"/>
    <mergeCell ref="J32:J34"/>
    <mergeCell ref="K32:K34"/>
    <mergeCell ref="O32:O34"/>
    <mergeCell ref="P32:P34"/>
    <mergeCell ref="Q32:U34"/>
    <mergeCell ref="A27:B29"/>
    <mergeCell ref="C27:D29"/>
    <mergeCell ref="E27:I29"/>
    <mergeCell ref="J27:J29"/>
    <mergeCell ref="K27:K29"/>
    <mergeCell ref="O27:O29"/>
    <mergeCell ref="P27:P29"/>
    <mergeCell ref="Q27:U29"/>
    <mergeCell ref="V27:Y29"/>
    <mergeCell ref="A23:B25"/>
    <mergeCell ref="C23:D25"/>
    <mergeCell ref="E23:I25"/>
    <mergeCell ref="J23:J25"/>
    <mergeCell ref="K23:K25"/>
    <mergeCell ref="O23:O25"/>
    <mergeCell ref="P23:P25"/>
    <mergeCell ref="Q23:U25"/>
    <mergeCell ref="V23:Y25"/>
    <mergeCell ref="A19:B21"/>
    <mergeCell ref="C19:D21"/>
    <mergeCell ref="E19:I21"/>
    <mergeCell ref="J19:J21"/>
    <mergeCell ref="K19:K21"/>
    <mergeCell ref="O19:O21"/>
    <mergeCell ref="P19:P21"/>
    <mergeCell ref="Q19:U21"/>
    <mergeCell ref="V19:Y21"/>
    <mergeCell ref="A15:B17"/>
    <mergeCell ref="C15:D17"/>
    <mergeCell ref="E15:I17"/>
    <mergeCell ref="J15:J17"/>
    <mergeCell ref="K15:K17"/>
    <mergeCell ref="O15:O17"/>
    <mergeCell ref="P15:P17"/>
    <mergeCell ref="Q15:U17"/>
    <mergeCell ref="V15:Y17"/>
    <mergeCell ref="B8:C12"/>
    <mergeCell ref="E8:F12"/>
    <mergeCell ref="H8:I12"/>
    <mergeCell ref="K8:L12"/>
    <mergeCell ref="O8:P12"/>
    <mergeCell ref="R8:S12"/>
    <mergeCell ref="U8:V12"/>
    <mergeCell ref="X8:Y12"/>
    <mergeCell ref="A14:D14"/>
    <mergeCell ref="V14:Y14"/>
    <mergeCell ref="E1:J1"/>
    <mergeCell ref="O1:Q1"/>
    <mergeCell ref="R1:Y1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</mergeCells>
  <phoneticPr fontId="1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showGridLines="0" showRowColHeaders="0" view="pageBreakPreview" zoomScaleNormal="104" zoomScaleSheetLayoutView="100" workbookViewId="0">
      <selection activeCell="D1" sqref="D1:AH2"/>
    </sheetView>
  </sheetViews>
  <sheetFormatPr defaultColWidth="8.88671875" defaultRowHeight="13.2"/>
  <cols>
    <col min="1" max="1" width="7.109375" customWidth="1"/>
    <col min="2" max="2" width="2.6640625" customWidth="1"/>
    <col min="3" max="5" width="8.6640625" customWidth="1"/>
    <col min="6" max="6" width="4.6640625" customWidth="1"/>
    <col min="7" max="7" width="2.33203125" customWidth="1"/>
    <col min="8" max="9" width="2.6640625" customWidth="1"/>
    <col min="10" max="10" width="3.33203125" customWidth="1"/>
    <col min="11" max="11" width="4.6640625" customWidth="1"/>
    <col min="12" max="12" width="1.6640625" customWidth="1"/>
    <col min="13" max="13" width="5.6640625" customWidth="1"/>
    <col min="14" max="14" width="1.6640625" customWidth="1"/>
    <col min="15" max="15" width="1.88671875" customWidth="1"/>
    <col min="16" max="16" width="2.6640625" customWidth="1"/>
    <col min="17" max="17" width="3.33203125" customWidth="1"/>
    <col min="18" max="18" width="2.33203125" customWidth="1"/>
    <col min="19" max="20" width="4.6640625" customWidth="1"/>
    <col min="21" max="21" width="2.33203125" customWidth="1"/>
    <col min="22" max="22" width="3.109375" customWidth="1"/>
    <col min="23" max="23" width="2.6640625" customWidth="1"/>
    <col min="24" max="24" width="2.109375" customWidth="1"/>
    <col min="25" max="25" width="1.6640625" customWidth="1"/>
    <col min="26" max="26" width="5.6640625" customWidth="1"/>
    <col min="27" max="27" width="1.6640625" customWidth="1"/>
    <col min="28" max="28" width="4.6640625" customWidth="1"/>
    <col min="29" max="29" width="3.33203125" customWidth="1"/>
    <col min="30" max="30" width="2.88671875" customWidth="1"/>
    <col min="31" max="32" width="2.6640625" customWidth="1"/>
    <col min="33" max="33" width="4.6640625" customWidth="1"/>
    <col min="34" max="36" width="8.6640625" customWidth="1"/>
    <col min="37" max="37" width="2.6640625" customWidth="1"/>
    <col min="38" max="38" width="7.88671875" customWidth="1"/>
  </cols>
  <sheetData>
    <row r="1" spans="1:38" ht="21.75" customHeight="1">
      <c r="A1" s="2"/>
      <c r="B1" s="2"/>
      <c r="C1" s="2"/>
      <c r="D1" s="220" t="s">
        <v>104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"/>
      <c r="AJ1" s="2"/>
      <c r="AK1" s="2"/>
      <c r="AL1" s="2"/>
    </row>
    <row r="2" spans="1:38" ht="21.75" customHeight="1">
      <c r="A2" s="2"/>
      <c r="B2" s="2"/>
      <c r="C2" s="2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"/>
      <c r="AJ2" s="2"/>
      <c r="AK2" s="2"/>
      <c r="AL2" s="2"/>
    </row>
    <row r="3" spans="1:38" ht="21.75" customHeight="1">
      <c r="A3" s="2"/>
      <c r="B3" s="2"/>
      <c r="C3" s="2"/>
      <c r="D3" s="2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221" t="s">
        <v>105</v>
      </c>
      <c r="AF3" s="221"/>
      <c r="AG3" s="221"/>
      <c r="AH3" s="221"/>
      <c r="AI3" s="221"/>
      <c r="AJ3" s="221"/>
      <c r="AK3" s="221"/>
      <c r="AL3" s="2"/>
    </row>
    <row r="4" spans="1:38" ht="21.75" customHeight="1">
      <c r="A4" s="2"/>
      <c r="B4" s="2"/>
      <c r="C4" s="222">
        <v>44185</v>
      </c>
      <c r="D4" s="222"/>
      <c r="E4" s="222"/>
      <c r="F4" s="222"/>
      <c r="G4" s="2"/>
      <c r="H4" s="96"/>
      <c r="I4" s="2"/>
      <c r="J4" s="223">
        <v>43839</v>
      </c>
      <c r="K4" s="224"/>
      <c r="L4" s="224"/>
      <c r="M4" s="224"/>
      <c r="N4" s="224"/>
      <c r="O4" s="94"/>
      <c r="P4" s="2"/>
      <c r="Q4" s="2"/>
      <c r="R4" s="222">
        <v>43846</v>
      </c>
      <c r="S4" s="222"/>
      <c r="T4" s="222"/>
      <c r="U4" s="222"/>
      <c r="V4" s="2"/>
      <c r="W4" s="2"/>
      <c r="X4" s="95"/>
      <c r="Y4" s="223">
        <f>J4</f>
        <v>43839</v>
      </c>
      <c r="Z4" s="223"/>
      <c r="AA4" s="223"/>
      <c r="AB4" s="223"/>
      <c r="AC4" s="223"/>
      <c r="AD4" s="96"/>
      <c r="AE4" s="2"/>
      <c r="AF4" s="2"/>
      <c r="AG4" s="222">
        <f>C4</f>
        <v>44185</v>
      </c>
      <c r="AH4" s="222"/>
      <c r="AI4" s="222"/>
      <c r="AJ4" s="222"/>
      <c r="AK4" s="2"/>
      <c r="AL4" s="2"/>
    </row>
    <row r="5" spans="1:38" ht="21.75" customHeight="1">
      <c r="A5" s="28" t="s">
        <v>106</v>
      </c>
      <c r="B5" s="2"/>
      <c r="C5" s="2"/>
      <c r="D5" s="2"/>
      <c r="E5" s="2"/>
      <c r="F5" s="2"/>
      <c r="I5" s="88"/>
      <c r="J5" s="85"/>
      <c r="K5" s="3"/>
      <c r="L5" s="3"/>
      <c r="M5" s="3"/>
      <c r="N5" s="85"/>
      <c r="O5" s="3"/>
      <c r="P5" s="84"/>
      <c r="Q5" s="3"/>
      <c r="R5" s="3"/>
      <c r="S5" s="85"/>
      <c r="T5" s="3"/>
      <c r="U5" s="3"/>
      <c r="V5" s="3"/>
      <c r="W5" s="86"/>
      <c r="X5" s="3"/>
      <c r="Y5" s="3"/>
      <c r="Z5" s="3"/>
      <c r="AA5" s="3"/>
      <c r="AB5" s="3"/>
      <c r="AC5" s="85"/>
      <c r="AD5" s="89"/>
      <c r="AG5" s="2"/>
      <c r="AH5" s="2"/>
      <c r="AI5" s="2"/>
      <c r="AJ5" s="2"/>
      <c r="AK5" s="2"/>
      <c r="AL5" s="28" t="s">
        <v>106</v>
      </c>
    </row>
    <row r="6" spans="1:38" ht="21.75" customHeight="1">
      <c r="A6" s="238" t="str">
        <f>IFERROR(VLOOKUP($H$9&amp;F6,抽選結果!$B:$E,4,FALSE),"")
&amp;IFERROR(VLOOKUP($H$9&amp;F8,抽選結果!$B:$E,4,FALSE),"")
&amp;IFERROR(VLOOKUP($H$9&amp;F10,抽選結果!$B:$E,4,FALSE),"")
&amp;IFERROR(VLOOKUP($H$9&amp;F12,抽選結果!$B:$E,4,FALSE),"")
&amp;IFERROR(VLOOKUP($H$19&amp;F16-4,抽選結果!$B:$E,4,FALSE),"")
&amp;IFERROR(VLOOKUP($H$19&amp;F18-4,抽選結果!$B:$E,4,FALSE),"")
&amp;IFERROR(VLOOKUP($H$19&amp;F20-4,抽選結果!$B:$E,4,FALSE),"")
&amp;IFERROR(VLOOKUP($H$19&amp;F22-4,抽選結果!$B:$E,4,FALSE),"")</f>
        <v>益子町民グランド</v>
      </c>
      <c r="B6" s="2"/>
      <c r="C6" s="252" t="str">
        <f>IFERROR(VLOOKUP($H$9&amp;F6,抽選結果!$B:$E,3,FALSE),"")</f>
        <v>ＦＣアネーロ宇都宮・Ｕ－１２</v>
      </c>
      <c r="D6" s="252"/>
      <c r="E6" s="252"/>
      <c r="F6" s="217">
        <v>1</v>
      </c>
      <c r="G6" s="15"/>
      <c r="H6" s="4"/>
      <c r="I6" s="5"/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4"/>
      <c r="V6" s="4"/>
      <c r="W6" s="6"/>
      <c r="X6" s="4"/>
      <c r="Y6" s="4"/>
      <c r="Z6" s="4"/>
      <c r="AA6" s="4"/>
      <c r="AB6" s="4"/>
      <c r="AC6" s="4"/>
      <c r="AD6" s="90"/>
      <c r="AE6" s="27"/>
      <c r="AF6" s="14"/>
      <c r="AG6" s="217">
        <v>8</v>
      </c>
      <c r="AH6" s="443" t="str">
        <f>IFERROR(VLOOKUP($AE$9&amp;AG6-4,抽選結果!$B:$E,3,FALSE),"")</f>
        <v>Ｓ４ スペランツァ</v>
      </c>
      <c r="AI6" s="443"/>
      <c r="AJ6" s="443"/>
      <c r="AK6" s="2"/>
      <c r="AL6" s="238" t="str">
        <f>IFERROR(VLOOKUP($AE$19&amp;AG22,抽選結果!$B:$E,4,FALSE),"")
&amp;IFERROR(VLOOKUP($AE$19&amp;AG20,抽選結果!$B:$E,4,FALSE),"")
&amp;IFERROR(VLOOKUP($AE$19&amp;AG18,抽選結果!$B:$E,4,FALSE),"")
&amp;IFERROR(VLOOKUP($AE$19&amp;AG16,抽選結果!$B:$E,4,FALSE),"")
&amp;IFERROR(VLOOKUP($AE$9&amp;AG12-4,抽選結果!$B:$E,4,FALSE),"")
&amp;IFERROR(VLOOKUP($AE$9&amp;AG10-4,抽選結果!$B:$E,4,FALSE),"")
&amp;IFERROR(VLOOKUP($AE$9&amp;AG8-4,抽選結果!$B:$E,4,FALSE),"")
&amp;IFERROR(VLOOKUP($AE$9&amp;AG6-4,抽選結果!$B:$E,4,FALSE),"")</f>
        <v>栃木市大平運動公園</v>
      </c>
    </row>
    <row r="7" spans="1:38" ht="21.75" customHeight="1">
      <c r="A7" s="239"/>
      <c r="B7" s="2"/>
      <c r="C7" s="252"/>
      <c r="D7" s="252"/>
      <c r="E7" s="252"/>
      <c r="F7" s="217"/>
      <c r="G7" s="79"/>
      <c r="H7" s="4"/>
      <c r="I7" s="91"/>
      <c r="J7" s="457" t="str">
        <f>C10</f>
        <v>ボンジボーラ栃木</v>
      </c>
      <c r="K7" s="457"/>
      <c r="L7" s="186"/>
      <c r="M7" s="186"/>
      <c r="N7" s="4"/>
      <c r="O7" s="4"/>
      <c r="P7" s="5"/>
      <c r="Q7" s="9"/>
      <c r="R7" s="9"/>
      <c r="S7" s="9"/>
      <c r="T7" s="9"/>
      <c r="U7" s="9"/>
      <c r="V7" s="9"/>
      <c r="W7" s="6"/>
      <c r="X7" s="4"/>
      <c r="Y7" s="4"/>
      <c r="Z7" s="4"/>
      <c r="AA7" s="4"/>
      <c r="AB7" s="458" t="str">
        <f>AH6</f>
        <v>Ｓ４ スペランツァ</v>
      </c>
      <c r="AC7" s="458"/>
      <c r="AD7" s="92"/>
      <c r="AE7" s="14"/>
      <c r="AF7" s="8"/>
      <c r="AG7" s="217"/>
      <c r="AH7" s="443"/>
      <c r="AI7" s="443"/>
      <c r="AJ7" s="443"/>
      <c r="AK7" s="2"/>
      <c r="AL7" s="239"/>
    </row>
    <row r="8" spans="1:38" ht="21.75" customHeight="1">
      <c r="A8" s="239"/>
      <c r="B8" s="2"/>
      <c r="C8" s="446" t="str">
        <f>IFERROR(VLOOKUP($H$9&amp;F8,抽選結果!$B:$E,3,FALSE),"")</f>
        <v>小山三小ＦＣ</v>
      </c>
      <c r="D8" s="446"/>
      <c r="E8" s="446"/>
      <c r="F8" s="217">
        <v>2</v>
      </c>
      <c r="G8" s="81"/>
      <c r="H8" s="4"/>
      <c r="I8" s="91"/>
      <c r="J8" s="457"/>
      <c r="K8" s="457"/>
      <c r="L8" s="186"/>
      <c r="M8" s="119"/>
      <c r="N8" s="4"/>
      <c r="O8" s="4"/>
      <c r="P8" s="5"/>
      <c r="Q8" s="4"/>
      <c r="R8" s="4"/>
      <c r="S8" s="4"/>
      <c r="T8" s="4"/>
      <c r="U8" s="4"/>
      <c r="V8" s="4"/>
      <c r="W8" s="6"/>
      <c r="X8" s="4"/>
      <c r="Y8" s="4"/>
      <c r="Z8" s="4"/>
      <c r="AA8" s="4"/>
      <c r="AB8" s="458"/>
      <c r="AC8" s="458"/>
      <c r="AD8" s="92"/>
      <c r="AE8" s="14"/>
      <c r="AF8" s="14"/>
      <c r="AG8" s="217">
        <v>7</v>
      </c>
      <c r="AH8" s="219" t="str">
        <f>IFERROR(VLOOKUP($AE$9&amp;AG8-4,抽選結果!$B:$E,3,FALSE),"")</f>
        <v>ＮＩＫＫＯ　ＳＰＯＲＴＳ　ＣＬＵＢセントラル</v>
      </c>
      <c r="AI8" s="219"/>
      <c r="AJ8" s="219"/>
      <c r="AK8" s="2"/>
      <c r="AL8" s="239"/>
    </row>
    <row r="9" spans="1:38" ht="21.75" customHeight="1">
      <c r="A9" s="239"/>
      <c r="B9" s="2"/>
      <c r="C9" s="446"/>
      <c r="D9" s="446"/>
      <c r="E9" s="446"/>
      <c r="F9" s="217"/>
      <c r="G9" s="236"/>
      <c r="H9" s="241" t="s">
        <v>107</v>
      </c>
      <c r="I9" s="5"/>
      <c r="J9" s="457"/>
      <c r="K9" s="457"/>
      <c r="L9" s="29"/>
      <c r="M9" s="120"/>
      <c r="N9" s="4"/>
      <c r="O9" s="4"/>
      <c r="P9" s="5"/>
      <c r="Q9" s="4"/>
      <c r="R9" s="4"/>
      <c r="S9" s="4"/>
      <c r="T9" s="4"/>
      <c r="U9" s="4"/>
      <c r="V9" s="4"/>
      <c r="W9" s="6"/>
      <c r="X9" s="4"/>
      <c r="Y9" s="4"/>
      <c r="Z9" s="4"/>
      <c r="AA9" s="14"/>
      <c r="AB9" s="458"/>
      <c r="AC9" s="458"/>
      <c r="AD9" s="92"/>
      <c r="AE9" s="250" t="s">
        <v>108</v>
      </c>
      <c r="AF9" s="8"/>
      <c r="AG9" s="217"/>
      <c r="AH9" s="219"/>
      <c r="AI9" s="219"/>
      <c r="AJ9" s="219"/>
      <c r="AK9" s="2"/>
      <c r="AL9" s="239"/>
    </row>
    <row r="10" spans="1:38" ht="21.75" customHeight="1">
      <c r="A10" s="239"/>
      <c r="B10" s="2"/>
      <c r="C10" s="443" t="str">
        <f>IFERROR(VLOOKUP($H$9&amp;F10,抽選結果!$B:$E,3,FALSE),"")</f>
        <v>ボンジボーラ栃木</v>
      </c>
      <c r="D10" s="443"/>
      <c r="E10" s="443"/>
      <c r="F10" s="217">
        <v>3</v>
      </c>
      <c r="G10" s="237"/>
      <c r="H10" s="241"/>
      <c r="I10" s="5"/>
      <c r="J10" s="457"/>
      <c r="K10" s="457"/>
      <c r="L10" s="100"/>
      <c r="M10" s="98"/>
      <c r="N10" s="15"/>
      <c r="O10" s="4"/>
      <c r="P10" s="5"/>
      <c r="Q10" s="4"/>
      <c r="R10" s="4"/>
      <c r="S10" s="4"/>
      <c r="T10" s="4"/>
      <c r="U10" s="4"/>
      <c r="V10" s="4"/>
      <c r="W10" s="6"/>
      <c r="X10" s="4"/>
      <c r="Y10" s="4"/>
      <c r="Z10" s="10"/>
      <c r="AA10" s="8"/>
      <c r="AB10" s="458"/>
      <c r="AC10" s="458"/>
      <c r="AD10" s="6"/>
      <c r="AE10" s="250"/>
      <c r="AF10" s="4"/>
      <c r="AG10" s="217">
        <v>6</v>
      </c>
      <c r="AH10" s="447" t="str">
        <f>IFERROR(VLOOKUP($AE$9&amp;AG10-4,抽選結果!$B:$E,3,FALSE),"")</f>
        <v>ＦＣバジェルボ那須烏山</v>
      </c>
      <c r="AI10" s="447"/>
      <c r="AJ10" s="447"/>
      <c r="AK10" s="2"/>
      <c r="AL10" s="239"/>
    </row>
    <row r="11" spans="1:38" ht="21.75" customHeight="1">
      <c r="A11" s="239"/>
      <c r="B11" s="2"/>
      <c r="C11" s="443"/>
      <c r="D11" s="443"/>
      <c r="E11" s="443"/>
      <c r="F11" s="217"/>
      <c r="G11" s="79"/>
      <c r="H11" s="4"/>
      <c r="I11" s="91"/>
      <c r="J11" s="462" t="str">
        <f>C48</f>
        <v>南河内サッカースポーツ少年団</v>
      </c>
      <c r="K11" s="462"/>
      <c r="L11" s="29"/>
      <c r="M11" s="186"/>
      <c r="N11" s="15"/>
      <c r="O11" s="4"/>
      <c r="P11" s="5"/>
      <c r="Q11" s="4"/>
      <c r="R11" s="4"/>
      <c r="S11" s="4"/>
      <c r="T11" s="4"/>
      <c r="U11" s="4"/>
      <c r="V11" s="4"/>
      <c r="W11" s="6"/>
      <c r="X11" s="4"/>
      <c r="Y11" s="4"/>
      <c r="Z11" s="15"/>
      <c r="AA11" s="14"/>
      <c r="AB11" s="462" t="str">
        <f>AH48</f>
        <v>壬生町ジュニアサッカークラブ</v>
      </c>
      <c r="AC11" s="462"/>
      <c r="AD11" s="92"/>
      <c r="AE11" s="14"/>
      <c r="AF11" s="7"/>
      <c r="AG11" s="217"/>
      <c r="AH11" s="447"/>
      <c r="AI11" s="447"/>
      <c r="AJ11" s="447"/>
      <c r="AK11" s="2"/>
      <c r="AL11" s="239"/>
    </row>
    <row r="12" spans="1:38" ht="21.75" customHeight="1">
      <c r="A12" s="239"/>
      <c r="B12" s="2"/>
      <c r="C12" s="219" t="str">
        <f>IFERROR(VLOOKUP($H$9&amp;F12,抽選結果!$B:$E,3,FALSE),"")</f>
        <v>三重・山前ＦＣ</v>
      </c>
      <c r="D12" s="219"/>
      <c r="E12" s="219"/>
      <c r="F12" s="217">
        <v>4</v>
      </c>
      <c r="G12" s="80"/>
      <c r="H12" s="4"/>
      <c r="I12" s="91"/>
      <c r="J12" s="462"/>
      <c r="K12" s="462"/>
      <c r="L12" s="29"/>
      <c r="M12" s="186"/>
      <c r="N12" s="248" t="s">
        <v>109</v>
      </c>
      <c r="O12" s="249"/>
      <c r="P12" s="116"/>
      <c r="Q12" s="4"/>
      <c r="R12" s="4"/>
      <c r="S12" s="4"/>
      <c r="T12" s="4"/>
      <c r="U12" s="4"/>
      <c r="V12" s="4"/>
      <c r="W12" s="6"/>
      <c r="X12" s="225" t="s">
        <v>110</v>
      </c>
      <c r="Y12" s="226"/>
      <c r="Z12" s="15"/>
      <c r="AA12" s="14"/>
      <c r="AB12" s="462"/>
      <c r="AC12" s="462"/>
      <c r="AD12" s="92"/>
      <c r="AE12" s="14"/>
      <c r="AF12" s="11"/>
      <c r="AG12" s="217">
        <v>5</v>
      </c>
      <c r="AH12" s="218" t="str">
        <f>IFERROR(VLOOKUP($AE$9&amp;AG12-4,抽選結果!$B:$E,3,FALSE),"")</f>
        <v>稲村フットボールクラブ</v>
      </c>
      <c r="AI12" s="218"/>
      <c r="AJ12" s="218"/>
      <c r="AK12" s="2"/>
      <c r="AL12" s="239"/>
    </row>
    <row r="13" spans="1:38" ht="21.75" customHeight="1">
      <c r="A13" s="239"/>
      <c r="B13" s="2"/>
      <c r="C13" s="219"/>
      <c r="D13" s="219"/>
      <c r="E13" s="219"/>
      <c r="F13" s="217"/>
      <c r="G13" s="4"/>
      <c r="H13" s="4"/>
      <c r="I13" s="5"/>
      <c r="J13" s="462"/>
      <c r="K13" s="462"/>
      <c r="L13" s="100"/>
      <c r="M13" s="98"/>
      <c r="N13" s="10"/>
      <c r="O13" s="7"/>
      <c r="P13" s="74"/>
      <c r="Q13" s="4"/>
      <c r="R13" s="4"/>
      <c r="S13" s="4"/>
      <c r="T13" s="4"/>
      <c r="U13" s="4"/>
      <c r="V13" s="4"/>
      <c r="W13" s="78"/>
      <c r="X13" s="7"/>
      <c r="Y13" s="7"/>
      <c r="Z13" s="10"/>
      <c r="AA13" s="8"/>
      <c r="AB13" s="462"/>
      <c r="AC13" s="462"/>
      <c r="AD13" s="6"/>
      <c r="AE13" s="4"/>
      <c r="AF13" s="4"/>
      <c r="AG13" s="217"/>
      <c r="AH13" s="218"/>
      <c r="AI13" s="218"/>
      <c r="AJ13" s="218"/>
      <c r="AK13" s="2"/>
      <c r="AL13" s="239"/>
    </row>
    <row r="14" spans="1:38" ht="21.75" customHeight="1">
      <c r="A14" s="239"/>
      <c r="B14" s="2"/>
      <c r="C14" s="24"/>
      <c r="D14" s="24"/>
      <c r="E14" s="24"/>
      <c r="F14" s="186"/>
      <c r="G14" s="4"/>
      <c r="H14" s="4"/>
      <c r="I14" s="5"/>
      <c r="J14" s="462"/>
      <c r="K14" s="462"/>
      <c r="L14" s="29"/>
      <c r="M14" s="186"/>
      <c r="N14" s="15"/>
      <c r="O14" s="4"/>
      <c r="P14" s="16"/>
      <c r="Q14" s="4"/>
      <c r="R14" s="4"/>
      <c r="S14" s="4"/>
      <c r="T14" s="4"/>
      <c r="U14" s="4"/>
      <c r="V14" s="4"/>
      <c r="W14" s="75"/>
      <c r="X14" s="4"/>
      <c r="Y14" s="4"/>
      <c r="Z14" s="15"/>
      <c r="AA14" s="14"/>
      <c r="AB14" s="462"/>
      <c r="AC14" s="462"/>
      <c r="AD14" s="6"/>
      <c r="AE14" s="4"/>
      <c r="AF14" s="4"/>
      <c r="AG14" s="186"/>
      <c r="AH14" s="25"/>
      <c r="AI14" s="25"/>
      <c r="AJ14" s="25"/>
      <c r="AK14" s="2"/>
      <c r="AL14" s="239"/>
    </row>
    <row r="15" spans="1:38" ht="21.75" customHeight="1">
      <c r="A15" s="239"/>
      <c r="B15" s="2"/>
      <c r="C15" s="24"/>
      <c r="D15" s="24"/>
      <c r="E15" s="24"/>
      <c r="F15" s="186"/>
      <c r="G15" s="4"/>
      <c r="H15" s="4"/>
      <c r="I15" s="5"/>
      <c r="J15" s="460" t="str">
        <f>AH42</f>
        <v>国本ジュニアサッカークラブ</v>
      </c>
      <c r="K15" s="460"/>
      <c r="L15" s="101"/>
      <c r="M15" s="99"/>
      <c r="N15" s="15"/>
      <c r="O15" s="4"/>
      <c r="P15" s="16"/>
      <c r="Q15" s="4"/>
      <c r="R15" s="4"/>
      <c r="S15" s="4"/>
      <c r="T15" s="4"/>
      <c r="U15" s="4"/>
      <c r="V15" s="4"/>
      <c r="W15" s="75"/>
      <c r="X15" s="4"/>
      <c r="Y15" s="4"/>
      <c r="Z15" s="13"/>
      <c r="AA15" s="12"/>
      <c r="AB15" s="460" t="str">
        <f>C40</f>
        <v>ＦＣグランディール宇都宮</v>
      </c>
      <c r="AC15" s="460"/>
      <c r="AD15" s="6"/>
      <c r="AE15" s="4"/>
      <c r="AF15" s="4"/>
      <c r="AG15" s="186"/>
      <c r="AH15" s="25"/>
      <c r="AI15" s="25"/>
      <c r="AJ15" s="25"/>
      <c r="AK15" s="2"/>
      <c r="AL15" s="239"/>
    </row>
    <row r="16" spans="1:38" ht="21.75" customHeight="1">
      <c r="A16" s="239"/>
      <c r="B16" s="2"/>
      <c r="C16" s="447" t="str">
        <f>IFERROR(VLOOKUP($H$19&amp;F16-4,抽選結果!$B:$E,3,FALSE),"")</f>
        <v>大谷東フットボールクラブ</v>
      </c>
      <c r="D16" s="447"/>
      <c r="E16" s="447"/>
      <c r="F16" s="217">
        <v>5</v>
      </c>
      <c r="G16" s="4"/>
      <c r="H16" s="4"/>
      <c r="I16" s="5"/>
      <c r="J16" s="460"/>
      <c r="K16" s="460"/>
      <c r="L16" s="29"/>
      <c r="M16" s="186"/>
      <c r="N16" s="4"/>
      <c r="O16" s="4"/>
      <c r="P16" s="16"/>
      <c r="Q16" s="4"/>
      <c r="R16" s="4"/>
      <c r="S16" s="4"/>
      <c r="T16" s="4"/>
      <c r="U16" s="4"/>
      <c r="V16" s="4"/>
      <c r="W16" s="75"/>
      <c r="X16" s="4"/>
      <c r="Y16" s="4"/>
      <c r="Z16" s="4"/>
      <c r="AA16" s="14"/>
      <c r="AB16" s="460"/>
      <c r="AC16" s="460"/>
      <c r="AD16" s="6"/>
      <c r="AE16" s="4"/>
      <c r="AF16" s="14"/>
      <c r="AG16" s="217">
        <v>4</v>
      </c>
      <c r="AH16" s="448" t="str">
        <f>IFERROR(VLOOKUP($AE$19&amp;AG16,抽選結果!$B:$E,3,FALSE),"")</f>
        <v>富士見サッカースポーツ少年団</v>
      </c>
      <c r="AI16" s="448"/>
      <c r="AJ16" s="448"/>
      <c r="AK16" s="2"/>
      <c r="AL16" s="239"/>
    </row>
    <row r="17" spans="1:38" ht="21.75" customHeight="1">
      <c r="A17" s="239"/>
      <c r="B17" s="2"/>
      <c r="C17" s="447"/>
      <c r="D17" s="447"/>
      <c r="E17" s="447"/>
      <c r="F17" s="217"/>
      <c r="G17" s="79"/>
      <c r="H17" s="4"/>
      <c r="I17" s="5"/>
      <c r="J17" s="460"/>
      <c r="K17" s="460"/>
      <c r="L17" s="186"/>
      <c r="M17" s="242" t="s">
        <v>111</v>
      </c>
      <c r="N17" s="243"/>
      <c r="O17" s="4"/>
      <c r="P17" s="16"/>
      <c r="Q17" s="4"/>
      <c r="R17" s="4"/>
      <c r="S17" s="4"/>
      <c r="T17" s="4"/>
      <c r="U17" s="4"/>
      <c r="V17" s="4"/>
      <c r="W17" s="75"/>
      <c r="X17" s="4"/>
      <c r="Y17" s="228" t="s">
        <v>112</v>
      </c>
      <c r="Z17" s="229"/>
      <c r="AA17" s="4"/>
      <c r="AB17" s="460"/>
      <c r="AC17" s="460"/>
      <c r="AD17" s="92"/>
      <c r="AE17" s="14"/>
      <c r="AF17" s="7"/>
      <c r="AG17" s="217"/>
      <c r="AH17" s="448"/>
      <c r="AI17" s="448"/>
      <c r="AJ17" s="448"/>
      <c r="AK17" s="2"/>
      <c r="AL17" s="239"/>
    </row>
    <row r="18" spans="1:38" ht="21.75" customHeight="1">
      <c r="A18" s="239"/>
      <c r="B18" s="2"/>
      <c r="C18" s="219" t="str">
        <f>IFERROR(VLOOKUP($H$19&amp;F18-4,抽選結果!$B:$E,3,FALSE),"")</f>
        <v>しおやＦＣヴィガウス</v>
      </c>
      <c r="D18" s="219"/>
      <c r="E18" s="219"/>
      <c r="F18" s="217">
        <v>6</v>
      </c>
      <c r="G18" s="81"/>
      <c r="H18" s="4"/>
      <c r="I18" s="5"/>
      <c r="J18" s="460"/>
      <c r="K18" s="460"/>
      <c r="L18" s="186"/>
      <c r="M18" s="244"/>
      <c r="N18" s="245"/>
      <c r="O18" s="4"/>
      <c r="P18" s="16"/>
      <c r="Q18" s="4"/>
      <c r="R18" s="4"/>
      <c r="S18" s="4"/>
      <c r="T18" s="4"/>
      <c r="U18" s="4"/>
      <c r="V18" s="4"/>
      <c r="W18" s="75"/>
      <c r="X18" s="4"/>
      <c r="Y18" s="230"/>
      <c r="Z18" s="231"/>
      <c r="AA18" s="4"/>
      <c r="AB18" s="460"/>
      <c r="AC18" s="460"/>
      <c r="AD18" s="6"/>
      <c r="AE18" s="14"/>
      <c r="AF18" s="14"/>
      <c r="AG18" s="217">
        <v>3</v>
      </c>
      <c r="AH18" s="443" t="str">
        <f>IFERROR(VLOOKUP($AE$19&amp;AG18,抽選結果!$B:$E,3,FALSE),"")</f>
        <v>赤羽スポーツ少年団</v>
      </c>
      <c r="AI18" s="443"/>
      <c r="AJ18" s="443"/>
      <c r="AK18" s="2"/>
      <c r="AL18" s="239"/>
    </row>
    <row r="19" spans="1:38" ht="21.75" customHeight="1">
      <c r="A19" s="239"/>
      <c r="B19" s="2"/>
      <c r="C19" s="219"/>
      <c r="D19" s="219"/>
      <c r="E19" s="219"/>
      <c r="F19" s="217"/>
      <c r="G19" s="79"/>
      <c r="H19" s="241" t="s">
        <v>113</v>
      </c>
      <c r="I19" s="5"/>
      <c r="J19" s="450"/>
      <c r="K19" s="450"/>
      <c r="L19" s="4"/>
      <c r="M19" s="244"/>
      <c r="N19" s="245"/>
      <c r="O19" s="4"/>
      <c r="P19" s="16"/>
      <c r="Q19" s="4"/>
      <c r="R19" s="4"/>
      <c r="S19" s="4"/>
      <c r="T19" s="4"/>
      <c r="U19" s="4"/>
      <c r="V19" s="4"/>
      <c r="W19" s="75"/>
      <c r="X19" s="4"/>
      <c r="Y19" s="230"/>
      <c r="Z19" s="231"/>
      <c r="AA19" s="83"/>
      <c r="AB19" s="451"/>
      <c r="AC19" s="452"/>
      <c r="AD19" s="6"/>
      <c r="AE19" s="250" t="s">
        <v>114</v>
      </c>
      <c r="AF19" s="8"/>
      <c r="AG19" s="217"/>
      <c r="AH19" s="443"/>
      <c r="AI19" s="443"/>
      <c r="AJ19" s="443"/>
      <c r="AK19" s="2"/>
      <c r="AL19" s="239"/>
    </row>
    <row r="20" spans="1:38" ht="21.75" customHeight="1">
      <c r="A20" s="239"/>
      <c r="B20" s="2"/>
      <c r="C20" s="219" t="str">
        <f>IFERROR(VLOOKUP($H$19&amp;F20-4,抽選結果!$B:$E,3,FALSE),"")</f>
        <v>ＪＦＣファイターズ</v>
      </c>
      <c r="D20" s="219"/>
      <c r="E20" s="219"/>
      <c r="F20" s="217">
        <v>7</v>
      </c>
      <c r="G20" s="81"/>
      <c r="H20" s="241"/>
      <c r="I20" s="5"/>
      <c r="J20" s="450"/>
      <c r="K20" s="450"/>
      <c r="L20" s="4"/>
      <c r="M20" s="244"/>
      <c r="N20" s="245"/>
      <c r="O20" s="4"/>
      <c r="P20" s="16"/>
      <c r="Q20" s="8"/>
      <c r="R20" s="4"/>
      <c r="S20" s="4"/>
      <c r="T20" s="4"/>
      <c r="U20" s="4"/>
      <c r="V20" s="10"/>
      <c r="W20" s="75"/>
      <c r="X20" s="4"/>
      <c r="Y20" s="230"/>
      <c r="Z20" s="231"/>
      <c r="AA20" s="83"/>
      <c r="AB20" s="451"/>
      <c r="AC20" s="452"/>
      <c r="AD20" s="6"/>
      <c r="AE20" s="250"/>
      <c r="AF20" s="4"/>
      <c r="AG20" s="217">
        <v>2</v>
      </c>
      <c r="AH20" s="219" t="str">
        <f>IFERROR(VLOOKUP($AE$19&amp;AG20,抽選結果!$B:$E,3,FALSE),"")</f>
        <v>ＦＣ毛野</v>
      </c>
      <c r="AI20" s="219"/>
      <c r="AJ20" s="219"/>
      <c r="AK20" s="2"/>
      <c r="AL20" s="239"/>
    </row>
    <row r="21" spans="1:38" ht="21.75" customHeight="1">
      <c r="A21" s="239"/>
      <c r="B21" s="2"/>
      <c r="C21" s="219"/>
      <c r="D21" s="219"/>
      <c r="E21" s="219"/>
      <c r="F21" s="217"/>
      <c r="G21" s="79"/>
      <c r="H21" s="4"/>
      <c r="I21" s="91"/>
      <c r="J21" s="456" t="str">
        <f>C32</f>
        <v>国分寺サッカークラブ</v>
      </c>
      <c r="K21" s="456"/>
      <c r="L21" s="186"/>
      <c r="M21" s="244"/>
      <c r="N21" s="245"/>
      <c r="O21" s="4"/>
      <c r="P21" s="16"/>
      <c r="Q21" s="14"/>
      <c r="R21" s="4"/>
      <c r="S21" s="4"/>
      <c r="T21" s="4"/>
      <c r="U21" s="4"/>
      <c r="V21" s="15"/>
      <c r="W21" s="75"/>
      <c r="X21" s="4"/>
      <c r="Y21" s="230"/>
      <c r="Z21" s="231"/>
      <c r="AA21" s="83"/>
      <c r="AB21" s="456" t="str">
        <f>AH30</f>
        <v>坂西ジュニオール</v>
      </c>
      <c r="AC21" s="456"/>
      <c r="AD21" s="92"/>
      <c r="AE21" s="14"/>
      <c r="AF21" s="7"/>
      <c r="AG21" s="217"/>
      <c r="AH21" s="219"/>
      <c r="AI21" s="219"/>
      <c r="AJ21" s="219"/>
      <c r="AK21" s="2"/>
      <c r="AL21" s="239"/>
    </row>
    <row r="22" spans="1:38" ht="21.75" customHeight="1">
      <c r="A22" s="239"/>
      <c r="B22" s="2"/>
      <c r="C22" s="444" t="str">
        <f>IFERROR(VLOOKUP($H$19&amp;F22-4,抽選結果!$B:$E,3,FALSE),"")</f>
        <v>上河内ジュニアサッカークラブ</v>
      </c>
      <c r="D22" s="444"/>
      <c r="E22" s="444"/>
      <c r="F22" s="217">
        <v>8</v>
      </c>
      <c r="G22" s="80"/>
      <c r="H22" s="4"/>
      <c r="I22" s="91"/>
      <c r="J22" s="456"/>
      <c r="K22" s="456"/>
      <c r="L22" s="186"/>
      <c r="M22" s="246"/>
      <c r="N22" s="247"/>
      <c r="O22" s="4"/>
      <c r="P22" s="16"/>
      <c r="Q22" s="14"/>
      <c r="R22" s="4"/>
      <c r="S22" s="4"/>
      <c r="T22" s="4"/>
      <c r="U22" s="4"/>
      <c r="V22" s="15"/>
      <c r="W22" s="75"/>
      <c r="X22" s="4"/>
      <c r="Y22" s="232"/>
      <c r="Z22" s="233"/>
      <c r="AA22" s="83"/>
      <c r="AB22" s="456"/>
      <c r="AC22" s="456"/>
      <c r="AD22" s="92"/>
      <c r="AE22" s="14"/>
      <c r="AF22" s="11"/>
      <c r="AG22" s="217">
        <v>1</v>
      </c>
      <c r="AH22" s="218" t="str">
        <f>IFERROR(VLOOKUP($AE$19&amp;AG22,抽選結果!$B:$E,3,FALSE),"")</f>
        <v>ＳＡＫＵＲＡ　ＦＯＯＴＢＡＬＬ　ＣＬＵＢ　Ｊｒ</v>
      </c>
      <c r="AI22" s="218"/>
      <c r="AJ22" s="218"/>
      <c r="AK22" s="2"/>
      <c r="AL22" s="239"/>
    </row>
    <row r="23" spans="1:38" ht="21.75" customHeight="1">
      <c r="A23" s="240"/>
      <c r="B23" s="2"/>
      <c r="C23" s="444"/>
      <c r="D23" s="444"/>
      <c r="E23" s="444"/>
      <c r="F23" s="217"/>
      <c r="G23" s="4"/>
      <c r="H23" s="4"/>
      <c r="I23" s="5"/>
      <c r="J23" s="456"/>
      <c r="K23" s="456"/>
      <c r="L23" s="29"/>
      <c r="M23" s="186"/>
      <c r="N23" s="83"/>
      <c r="O23" s="4"/>
      <c r="P23" s="16"/>
      <c r="Q23" s="14"/>
      <c r="R23" s="4"/>
      <c r="S23" s="4"/>
      <c r="T23" s="4"/>
      <c r="U23" s="4"/>
      <c r="V23" s="15"/>
      <c r="W23" s="75"/>
      <c r="X23" s="4"/>
      <c r="Y23" s="83"/>
      <c r="Z23" s="83"/>
      <c r="AA23" s="103"/>
      <c r="AB23" s="456"/>
      <c r="AC23" s="456"/>
      <c r="AD23" s="92"/>
      <c r="AE23" s="4"/>
      <c r="AF23" s="4"/>
      <c r="AG23" s="217"/>
      <c r="AH23" s="218"/>
      <c r="AI23" s="218"/>
      <c r="AJ23" s="218"/>
      <c r="AK23" s="2"/>
      <c r="AL23" s="240"/>
    </row>
    <row r="24" spans="1:38" ht="21.75" customHeight="1">
      <c r="A24" s="17"/>
      <c r="B24" s="2"/>
      <c r="C24" s="24"/>
      <c r="D24" s="24"/>
      <c r="E24" s="24"/>
      <c r="F24" s="186"/>
      <c r="G24" s="4"/>
      <c r="H24" s="4"/>
      <c r="I24" s="5"/>
      <c r="J24" s="456"/>
      <c r="K24" s="456"/>
      <c r="L24" s="100"/>
      <c r="M24" s="113"/>
      <c r="N24" s="83"/>
      <c r="O24" s="4"/>
      <c r="P24" s="16"/>
      <c r="Q24" s="14"/>
      <c r="R24" s="4"/>
      <c r="S24" s="4"/>
      <c r="T24" s="4"/>
      <c r="U24" s="4"/>
      <c r="V24" s="15"/>
      <c r="W24" s="75"/>
      <c r="X24" s="4"/>
      <c r="Y24" s="83"/>
      <c r="Z24" s="105"/>
      <c r="AA24" s="102"/>
      <c r="AB24" s="456"/>
      <c r="AC24" s="456"/>
      <c r="AD24" s="93"/>
      <c r="AE24" s="4"/>
      <c r="AF24" s="4"/>
      <c r="AG24" s="186"/>
      <c r="AH24" s="25"/>
      <c r="AI24" s="25"/>
      <c r="AJ24" s="25"/>
      <c r="AK24" s="2"/>
      <c r="AL24" s="17"/>
    </row>
    <row r="25" spans="1:38" ht="21.75" customHeight="1">
      <c r="A25" s="17"/>
      <c r="B25" s="2"/>
      <c r="C25" s="24"/>
      <c r="D25" s="24"/>
      <c r="E25" s="24"/>
      <c r="F25" s="186"/>
      <c r="G25" s="4"/>
      <c r="H25" s="4"/>
      <c r="I25" s="5"/>
      <c r="J25" s="457" t="str">
        <f>AH62</f>
        <v>ＦＣ朱雀</v>
      </c>
      <c r="K25" s="457"/>
      <c r="L25" s="29"/>
      <c r="M25" s="30"/>
      <c r="N25" s="83"/>
      <c r="O25" s="4"/>
      <c r="P25" s="16"/>
      <c r="Q25" s="14"/>
      <c r="R25" s="4"/>
      <c r="S25" s="4"/>
      <c r="T25" s="4"/>
      <c r="U25" s="4"/>
      <c r="V25" s="15"/>
      <c r="W25" s="75"/>
      <c r="X25" s="4"/>
      <c r="Y25" s="83"/>
      <c r="Z25" s="106"/>
      <c r="AA25" s="103"/>
      <c r="AB25" s="460" t="str">
        <f>C62</f>
        <v>清原サッカースポーツ少年団</v>
      </c>
      <c r="AC25" s="460"/>
      <c r="AD25" s="93"/>
      <c r="AE25" s="4"/>
      <c r="AF25" s="4"/>
      <c r="AG25" s="186"/>
      <c r="AH25" s="25"/>
      <c r="AI25" s="25"/>
      <c r="AJ25" s="25"/>
      <c r="AK25" s="2"/>
      <c r="AL25" s="17"/>
    </row>
    <row r="26" spans="1:38" ht="21.75" customHeight="1">
      <c r="A26" s="238" t="str">
        <f>IFERROR(VLOOKUP($H$29&amp;F26,抽選結果!$B:$E,4,FALSE),"")
&amp;IFERROR(VLOOKUP($H$29&amp;F28,抽選結果!$B:$E,4,FALSE),"")
&amp;IFERROR(VLOOKUP($H$29&amp;F30,抽選結果!$B:$E,4,FALSE),"")
&amp;IFERROR(VLOOKUP($H$29&amp;F32,抽選結果!$B:$E,4,FALSE),"")
&amp;IFERROR(VLOOKUP($H$39&amp;F36-4,抽選結果!$B:$E,4,FALSE),"")
&amp;IFERROR(VLOOKUP($H$39&amp;F38-4,抽選結果!$B:$E,4,FALSE),"")
&amp;IFERROR(VLOOKUP($H$39&amp;F40-4,抽選結果!$B:$E,4,FALSE),"")
&amp;IFERROR(VLOOKUP($H$39&amp;F42-4,抽選結果!$B:$E,4,FALSE),"")</f>
        <v>佐野市運動公園多目的球技場</v>
      </c>
      <c r="B26" s="2"/>
      <c r="C26" s="235" t="str">
        <f>IFERROR(VLOOKUP($H$29&amp;F26,抽選結果!$B:$E,3,FALSE),"")</f>
        <v>フットボールクラブガナドール大田原Ｕ１２</v>
      </c>
      <c r="D26" s="235"/>
      <c r="E26" s="235"/>
      <c r="F26" s="217">
        <v>1</v>
      </c>
      <c r="G26" s="4"/>
      <c r="H26" s="4"/>
      <c r="I26" s="5"/>
      <c r="J26" s="457"/>
      <c r="K26" s="457"/>
      <c r="L26" s="101"/>
      <c r="M26" s="114"/>
      <c r="N26" s="253" t="s">
        <v>115</v>
      </c>
      <c r="O26" s="254"/>
      <c r="P26" s="76"/>
      <c r="Q26" s="14"/>
      <c r="R26" s="4"/>
      <c r="S26" s="251"/>
      <c r="T26" s="251"/>
      <c r="U26" s="4"/>
      <c r="V26" s="15"/>
      <c r="W26" s="87"/>
      <c r="X26" s="225" t="s">
        <v>116</v>
      </c>
      <c r="Y26" s="226"/>
      <c r="Z26" s="107"/>
      <c r="AA26" s="104"/>
      <c r="AB26" s="460"/>
      <c r="AC26" s="460"/>
      <c r="AD26" s="6"/>
      <c r="AE26" s="4"/>
      <c r="AF26" s="14"/>
      <c r="AG26" s="217">
        <v>8</v>
      </c>
      <c r="AH26" s="234" t="str">
        <f>IFERROR(VLOOKUP($AE$29&amp;AG26-4,抽選結果!$B:$E,3,FALSE),"")</f>
        <v>ブラッドレスサッカースクール</v>
      </c>
      <c r="AI26" s="234"/>
      <c r="AJ26" s="234"/>
      <c r="AK26" s="2"/>
      <c r="AL26" s="238" t="str">
        <f>IFERROR(VLOOKUP($AE$39&amp;AG42,抽選結果!$B:$E,4,FALSE),"")
&amp;IFERROR(VLOOKUP($AE$39&amp;AG40,抽選結果!$B:$E,4,FALSE),"")
&amp;IFERROR(VLOOKUP($AE$39&amp;AG38,抽選結果!$B:$E,4,FALSE),"")
&amp;IFERROR(VLOOKUP($AE$39&amp;AG36,抽選結果!$B:$E,4,FALSE),"")
&amp;IFERROR(VLOOKUP($AE$29&amp;AG32-4,抽選結果!$B:$E,4,FALSE),"")
&amp;IFERROR(VLOOKUP($AE$29&amp;AG30-4,抽選結果!$B:$E,4,FALSE),"")
&amp;IFERROR(VLOOKUP($AE$29&amp;AG28-4,抽選結果!$B:$E,4,FALSE),"")
&amp;IFERROR(VLOOKUP($AE$29&amp;AG26-4,抽選結果!$B:$E,4,FALSE),"")</f>
        <v>小山市石の上河川広場</v>
      </c>
    </row>
    <row r="27" spans="1:38" ht="21.75" customHeight="1">
      <c r="A27" s="239"/>
      <c r="B27" s="2"/>
      <c r="C27" s="235"/>
      <c r="D27" s="235"/>
      <c r="E27" s="235"/>
      <c r="F27" s="217"/>
      <c r="G27" s="79"/>
      <c r="H27" s="4"/>
      <c r="I27" s="91"/>
      <c r="J27" s="457"/>
      <c r="K27" s="457"/>
      <c r="L27" s="29"/>
      <c r="M27" s="30"/>
      <c r="N27" s="83"/>
      <c r="O27" s="4"/>
      <c r="P27" s="116"/>
      <c r="Q27" s="14"/>
      <c r="R27" s="4"/>
      <c r="S27" s="251"/>
      <c r="T27" s="251"/>
      <c r="U27" s="4"/>
      <c r="V27" s="15"/>
      <c r="W27" s="6"/>
      <c r="X27" s="4"/>
      <c r="Y27" s="83"/>
      <c r="Z27" s="106"/>
      <c r="AA27" s="103"/>
      <c r="AB27" s="460"/>
      <c r="AC27" s="460"/>
      <c r="AD27" s="92"/>
      <c r="AE27" s="14"/>
      <c r="AF27" s="8"/>
      <c r="AG27" s="217"/>
      <c r="AH27" s="234"/>
      <c r="AI27" s="234"/>
      <c r="AJ27" s="234"/>
      <c r="AK27" s="2"/>
      <c r="AL27" s="239"/>
    </row>
    <row r="28" spans="1:38" ht="21.75" customHeight="1">
      <c r="A28" s="239"/>
      <c r="B28" s="2"/>
      <c r="C28" s="219" t="str">
        <f>IFERROR(VLOOKUP($H$29&amp;F28,抽選結果!$B:$E,3,FALSE),"")</f>
        <v>ＮＩＫＫＯ　ＳＰＯＲＴＳ　ＣＬＵＢセレソン</v>
      </c>
      <c r="D28" s="219"/>
      <c r="E28" s="219"/>
      <c r="F28" s="217">
        <v>2</v>
      </c>
      <c r="G28" s="81"/>
      <c r="H28" s="4"/>
      <c r="I28" s="91"/>
      <c r="J28" s="457"/>
      <c r="K28" s="457"/>
      <c r="L28" s="29"/>
      <c r="M28" s="30"/>
      <c r="N28" s="83"/>
      <c r="O28" s="4"/>
      <c r="P28" s="5"/>
      <c r="Q28" s="14"/>
      <c r="R28" s="4"/>
      <c r="S28" s="251"/>
      <c r="T28" s="251"/>
      <c r="U28" s="4"/>
      <c r="V28" s="15"/>
      <c r="W28" s="6"/>
      <c r="X28" s="4"/>
      <c r="Y28" s="83"/>
      <c r="Z28" s="106"/>
      <c r="AA28" s="103"/>
      <c r="AB28" s="460"/>
      <c r="AC28" s="460"/>
      <c r="AD28" s="92"/>
      <c r="AE28" s="14"/>
      <c r="AF28" s="12"/>
      <c r="AG28" s="217">
        <v>7</v>
      </c>
      <c r="AH28" s="219" t="str">
        <f>IFERROR(VLOOKUP($AE$29&amp;AG28-4,抽選結果!$B:$E,3,FALSE),"")</f>
        <v>今市ＦＣプログレス</v>
      </c>
      <c r="AI28" s="219"/>
      <c r="AJ28" s="219"/>
      <c r="AK28" s="2"/>
      <c r="AL28" s="239"/>
    </row>
    <row r="29" spans="1:38" ht="21.75" customHeight="1">
      <c r="A29" s="239"/>
      <c r="B29" s="2"/>
      <c r="C29" s="219"/>
      <c r="D29" s="219"/>
      <c r="E29" s="219"/>
      <c r="F29" s="217"/>
      <c r="G29" s="79"/>
      <c r="H29" s="241" t="s">
        <v>117</v>
      </c>
      <c r="I29" s="5"/>
      <c r="J29" s="455" t="str">
        <f>AH16</f>
        <v>富士見サッカースポーツ少年団</v>
      </c>
      <c r="K29" s="455"/>
      <c r="L29" s="101"/>
      <c r="M29" s="114"/>
      <c r="N29" s="83"/>
      <c r="O29" s="4"/>
      <c r="P29" s="5"/>
      <c r="Q29" s="14"/>
      <c r="R29" s="4"/>
      <c r="S29" s="251"/>
      <c r="T29" s="251"/>
      <c r="U29" s="4"/>
      <c r="V29" s="15"/>
      <c r="W29" s="6"/>
      <c r="X29" s="4"/>
      <c r="Y29" s="83"/>
      <c r="Z29" s="107"/>
      <c r="AA29" s="104"/>
      <c r="AB29" s="455" t="str">
        <f>C16</f>
        <v>大谷東フットボールクラブ</v>
      </c>
      <c r="AC29" s="455"/>
      <c r="AD29" s="6"/>
      <c r="AE29" s="250" t="s">
        <v>118</v>
      </c>
      <c r="AF29" s="14"/>
      <c r="AG29" s="217"/>
      <c r="AH29" s="219"/>
      <c r="AI29" s="219"/>
      <c r="AJ29" s="219"/>
      <c r="AK29" s="2"/>
      <c r="AL29" s="239"/>
    </row>
    <row r="30" spans="1:38" ht="21.75" customHeight="1">
      <c r="A30" s="239"/>
      <c r="B30" s="2"/>
      <c r="C30" s="445" t="str">
        <f>IFERROR(VLOOKUP($H$29&amp;F30,抽選結果!$B:$E,3,FALSE),"")</f>
        <v>石井フットボールクラブ</v>
      </c>
      <c r="D30" s="445"/>
      <c r="E30" s="445"/>
      <c r="F30" s="217">
        <v>3</v>
      </c>
      <c r="G30" s="81"/>
      <c r="H30" s="241"/>
      <c r="I30" s="5"/>
      <c r="J30" s="455"/>
      <c r="K30" s="455"/>
      <c r="L30" s="29"/>
      <c r="M30" s="186"/>
      <c r="N30" s="83"/>
      <c r="O30" s="4"/>
      <c r="P30" s="5"/>
      <c r="Q30" s="14"/>
      <c r="R30" s="4"/>
      <c r="S30" s="251"/>
      <c r="T30" s="251"/>
      <c r="U30" s="4"/>
      <c r="V30" s="15"/>
      <c r="W30" s="6"/>
      <c r="X30" s="4"/>
      <c r="Y30" s="83"/>
      <c r="Z30" s="83"/>
      <c r="AA30" s="103"/>
      <c r="AB30" s="455"/>
      <c r="AC30" s="455"/>
      <c r="AD30" s="6"/>
      <c r="AE30" s="250"/>
      <c r="AF30" s="14"/>
      <c r="AG30" s="217">
        <v>6</v>
      </c>
      <c r="AH30" s="446" t="str">
        <f>IFERROR(VLOOKUP($AE$29&amp;AG30-4,抽選結果!$B:$E,3,FALSE),"")</f>
        <v>坂西ジュニオール</v>
      </c>
      <c r="AI30" s="446"/>
      <c r="AJ30" s="446"/>
      <c r="AK30" s="2"/>
      <c r="AL30" s="239"/>
    </row>
    <row r="31" spans="1:38" ht="21.75" customHeight="1">
      <c r="A31" s="239"/>
      <c r="B31" s="2"/>
      <c r="C31" s="445"/>
      <c r="D31" s="445"/>
      <c r="E31" s="445"/>
      <c r="F31" s="217"/>
      <c r="G31" s="79"/>
      <c r="H31" s="4"/>
      <c r="I31" s="5"/>
      <c r="J31" s="455"/>
      <c r="K31" s="455"/>
      <c r="L31" s="186"/>
      <c r="M31" s="118"/>
      <c r="N31" s="118"/>
      <c r="O31" s="4"/>
      <c r="P31" s="5"/>
      <c r="Q31" s="14"/>
      <c r="R31" s="4"/>
      <c r="S31" s="251"/>
      <c r="T31" s="251"/>
      <c r="U31" s="4"/>
      <c r="V31" s="15"/>
      <c r="W31" s="6"/>
      <c r="X31" s="4"/>
      <c r="Y31" s="83"/>
      <c r="Z31" s="83"/>
      <c r="AA31" s="83"/>
      <c r="AB31" s="455"/>
      <c r="AC31" s="455"/>
      <c r="AD31" s="92"/>
      <c r="AE31" s="14"/>
      <c r="AF31" s="8"/>
      <c r="AG31" s="217"/>
      <c r="AH31" s="446"/>
      <c r="AI31" s="446"/>
      <c r="AJ31" s="446"/>
      <c r="AK31" s="2"/>
      <c r="AL31" s="239"/>
    </row>
    <row r="32" spans="1:38" ht="21.75" customHeight="1">
      <c r="A32" s="239"/>
      <c r="B32" s="2"/>
      <c r="C32" s="446" t="str">
        <f>IFERROR(VLOOKUP($H$29&amp;F32,抽選結果!$B:$E,3,FALSE),"")</f>
        <v>国分寺サッカークラブ</v>
      </c>
      <c r="D32" s="446"/>
      <c r="E32" s="446"/>
      <c r="F32" s="217">
        <v>4</v>
      </c>
      <c r="G32" s="80"/>
      <c r="H32" s="4"/>
      <c r="I32" s="5"/>
      <c r="J32" s="455"/>
      <c r="K32" s="455"/>
      <c r="L32" s="186"/>
      <c r="M32" s="118"/>
      <c r="N32" s="118"/>
      <c r="O32" s="4"/>
      <c r="P32" s="5"/>
      <c r="Q32" s="14"/>
      <c r="R32" s="4"/>
      <c r="S32" s="251"/>
      <c r="T32" s="251"/>
      <c r="U32" s="4"/>
      <c r="V32" s="15"/>
      <c r="W32" s="6"/>
      <c r="X32" s="4"/>
      <c r="Y32" s="83"/>
      <c r="Z32" s="83"/>
      <c r="AA32" s="83"/>
      <c r="AB32" s="455"/>
      <c r="AC32" s="455"/>
      <c r="AD32" s="6"/>
      <c r="AE32" s="14"/>
      <c r="AF32" s="12"/>
      <c r="AG32" s="217">
        <v>5</v>
      </c>
      <c r="AH32" s="443" t="str">
        <f>IFERROR(VLOOKUP($AE$29&amp;AG32-4,抽選結果!$B:$E,3,FALSE),"")</f>
        <v>ｕｎｉｏｎ ｓｐｏｒｔｓ ｃｌｕｂ</v>
      </c>
      <c r="AI32" s="443"/>
      <c r="AJ32" s="443"/>
      <c r="AK32" s="2"/>
      <c r="AL32" s="239"/>
    </row>
    <row r="33" spans="1:38" ht="21.75" customHeight="1">
      <c r="A33" s="239"/>
      <c r="B33" s="2"/>
      <c r="C33" s="446"/>
      <c r="D33" s="446"/>
      <c r="E33" s="446"/>
      <c r="F33" s="217"/>
      <c r="G33" s="10"/>
      <c r="H33" s="4"/>
      <c r="I33" s="5"/>
      <c r="J33" s="4"/>
      <c r="K33" s="4"/>
      <c r="L33" s="4"/>
      <c r="M33" s="118"/>
      <c r="N33" s="118"/>
      <c r="O33" s="4"/>
      <c r="P33" s="5"/>
      <c r="Q33" s="14"/>
      <c r="R33" s="4"/>
      <c r="S33" s="4"/>
      <c r="T33" s="4"/>
      <c r="U33" s="4"/>
      <c r="V33" s="15"/>
      <c r="W33" s="6"/>
      <c r="X33" s="4"/>
      <c r="Y33" s="83"/>
      <c r="Z33" s="83"/>
      <c r="AA33" s="83"/>
      <c r="AB33" s="17"/>
      <c r="AC33" s="4"/>
      <c r="AD33" s="6"/>
      <c r="AE33" s="4"/>
      <c r="AF33" s="4"/>
      <c r="AG33" s="217"/>
      <c r="AH33" s="443"/>
      <c r="AI33" s="443"/>
      <c r="AJ33" s="443"/>
      <c r="AK33" s="2"/>
      <c r="AL33" s="239"/>
    </row>
    <row r="34" spans="1:38" ht="21.75" customHeight="1">
      <c r="A34" s="239"/>
      <c r="B34" s="2"/>
      <c r="C34" s="26"/>
      <c r="D34" s="26"/>
      <c r="E34" s="26"/>
      <c r="F34" s="186"/>
      <c r="G34" s="4"/>
      <c r="H34" s="4"/>
      <c r="I34" s="5"/>
      <c r="J34" s="4"/>
      <c r="K34" s="4"/>
      <c r="L34" s="4"/>
      <c r="M34" s="118"/>
      <c r="N34" s="118"/>
      <c r="O34" s="4"/>
      <c r="P34" s="5"/>
      <c r="Q34" s="14"/>
      <c r="R34" s="4"/>
      <c r="S34" s="4"/>
      <c r="T34" s="13"/>
      <c r="U34" s="4"/>
      <c r="V34" s="15"/>
      <c r="W34" s="6"/>
      <c r="X34" s="4"/>
      <c r="Y34" s="83"/>
      <c r="Z34" s="83"/>
      <c r="AA34" s="83"/>
      <c r="AB34" s="17"/>
      <c r="AC34" s="4"/>
      <c r="AD34" s="6"/>
      <c r="AE34" s="4"/>
      <c r="AF34" s="4"/>
      <c r="AG34" s="186"/>
      <c r="AH34" s="25"/>
      <c r="AI34" s="25"/>
      <c r="AJ34" s="25"/>
      <c r="AK34" s="2"/>
      <c r="AL34" s="239"/>
    </row>
    <row r="35" spans="1:38" ht="21.75" customHeight="1">
      <c r="A35" s="239"/>
      <c r="B35" s="2"/>
      <c r="C35" s="24"/>
      <c r="D35" s="24"/>
      <c r="E35" s="24"/>
      <c r="F35" s="186"/>
      <c r="G35" s="4"/>
      <c r="H35" s="4"/>
      <c r="I35" s="5"/>
      <c r="J35" s="4"/>
      <c r="K35" s="4"/>
      <c r="L35" s="4"/>
      <c r="M35" s="118"/>
      <c r="N35" s="118"/>
      <c r="O35" s="4"/>
      <c r="P35" s="5"/>
      <c r="Q35" s="14"/>
      <c r="R35" s="7"/>
      <c r="S35" s="7"/>
      <c r="T35" s="7"/>
      <c r="U35" s="7"/>
      <c r="V35" s="15"/>
      <c r="W35" s="6"/>
      <c r="X35" s="4"/>
      <c r="Y35" s="83"/>
      <c r="Z35" s="83"/>
      <c r="AA35" s="83"/>
      <c r="AB35" s="17"/>
      <c r="AC35" s="4"/>
      <c r="AD35" s="6"/>
      <c r="AE35" s="4"/>
      <c r="AF35" s="4"/>
      <c r="AG35" s="186"/>
      <c r="AH35" s="25"/>
      <c r="AI35" s="25"/>
      <c r="AJ35" s="25"/>
      <c r="AK35" s="2"/>
      <c r="AL35" s="239"/>
    </row>
    <row r="36" spans="1:38" ht="21.75" customHeight="1">
      <c r="A36" s="239"/>
      <c r="B36" s="2"/>
      <c r="C36" s="235" t="str">
        <f>IFERROR(VLOOKUP($H$39&amp;F36-4,抽選結果!$B:$E,3,FALSE),"")</f>
        <v>佐野ＳＳＳ</v>
      </c>
      <c r="D36" s="235"/>
      <c r="E36" s="235"/>
      <c r="F36" s="217">
        <v>5</v>
      </c>
      <c r="G36" s="15"/>
      <c r="H36" s="4"/>
      <c r="I36" s="5"/>
      <c r="J36" s="4"/>
      <c r="K36" s="4"/>
      <c r="L36" s="4"/>
      <c r="M36" s="118"/>
      <c r="N36" s="118"/>
      <c r="O36" s="4"/>
      <c r="P36" s="5"/>
      <c r="Q36" s="14"/>
      <c r="R36" s="4"/>
      <c r="S36" s="255" t="s">
        <v>119</v>
      </c>
      <c r="T36" s="256"/>
      <c r="U36" s="4"/>
      <c r="V36" s="15"/>
      <c r="W36" s="6"/>
      <c r="X36" s="4"/>
      <c r="Y36" s="83"/>
      <c r="Z36" s="83"/>
      <c r="AA36" s="83"/>
      <c r="AB36" s="17"/>
      <c r="AC36" s="4"/>
      <c r="AD36" s="6"/>
      <c r="AE36" s="4"/>
      <c r="AF36" s="14"/>
      <c r="AG36" s="217">
        <v>4</v>
      </c>
      <c r="AH36" s="219" t="str">
        <f>IFERROR(VLOOKUP($AE$39&amp;AG36,抽選結果!$B:$E,3,FALSE),"")</f>
        <v>さくらボン・ディ・ボーラ</v>
      </c>
      <c r="AI36" s="219"/>
      <c r="AJ36" s="219"/>
      <c r="AK36" s="2"/>
      <c r="AL36" s="239"/>
    </row>
    <row r="37" spans="1:38" ht="21.75" customHeight="1">
      <c r="A37" s="239"/>
      <c r="B37" s="2"/>
      <c r="C37" s="235"/>
      <c r="D37" s="235"/>
      <c r="E37" s="235"/>
      <c r="F37" s="217"/>
      <c r="G37" s="79"/>
      <c r="H37" s="4"/>
      <c r="I37" s="5"/>
      <c r="J37" s="460" t="str">
        <f>C22</f>
        <v>上河内ジュニアサッカークラブ</v>
      </c>
      <c r="K37" s="460"/>
      <c r="L37" s="186"/>
      <c r="M37" s="118"/>
      <c r="N37" s="118"/>
      <c r="O37" s="4"/>
      <c r="P37" s="5"/>
      <c r="Q37" s="14"/>
      <c r="R37" s="4"/>
      <c r="S37" s="257"/>
      <c r="T37" s="258"/>
      <c r="U37" s="4"/>
      <c r="V37" s="15"/>
      <c r="W37" s="6"/>
      <c r="X37" s="4"/>
      <c r="Y37" s="83"/>
      <c r="Z37" s="83"/>
      <c r="AA37" s="83"/>
      <c r="AB37" s="459" t="str">
        <f>AH18</f>
        <v>赤羽スポーツ少年団</v>
      </c>
      <c r="AC37" s="459"/>
      <c r="AD37" s="6"/>
      <c r="AE37" s="14"/>
      <c r="AF37" s="8"/>
      <c r="AG37" s="217"/>
      <c r="AH37" s="219"/>
      <c r="AI37" s="219"/>
      <c r="AJ37" s="219"/>
      <c r="AK37" s="2"/>
      <c r="AL37" s="239"/>
    </row>
    <row r="38" spans="1:38" ht="21.75" customHeight="1">
      <c r="A38" s="239"/>
      <c r="B38" s="2"/>
      <c r="C38" s="227" t="str">
        <f>IFERROR(VLOOKUP($H$39&amp;F38-4,抽選結果!$B:$E,3,FALSE),"")</f>
        <v>ＹＵＺＵＨＡ ＦＣ ジュニア</v>
      </c>
      <c r="D38" s="227"/>
      <c r="E38" s="227"/>
      <c r="F38" s="217">
        <v>6</v>
      </c>
      <c r="G38" s="81"/>
      <c r="H38" s="4"/>
      <c r="I38" s="5"/>
      <c r="J38" s="460"/>
      <c r="K38" s="460"/>
      <c r="L38" s="186"/>
      <c r="M38" s="118"/>
      <c r="N38" s="118"/>
      <c r="O38" s="4"/>
      <c r="P38" s="5"/>
      <c r="Q38" s="14"/>
      <c r="R38" s="4"/>
      <c r="S38" s="257"/>
      <c r="T38" s="258"/>
      <c r="U38" s="4"/>
      <c r="V38" s="15"/>
      <c r="W38" s="6"/>
      <c r="X38" s="4"/>
      <c r="Y38" s="83"/>
      <c r="Z38" s="83"/>
      <c r="AA38" s="83"/>
      <c r="AB38" s="459"/>
      <c r="AC38" s="459"/>
      <c r="AD38" s="6"/>
      <c r="AE38" s="14"/>
      <c r="AF38" s="12"/>
      <c r="AG38" s="217">
        <v>3</v>
      </c>
      <c r="AH38" s="447" t="str">
        <f>IFERROR(VLOOKUP($AE$39&amp;AG38,抽選結果!$B:$E,3,FALSE),"")</f>
        <v>東那須野ＦＣフェニックス</v>
      </c>
      <c r="AI38" s="447"/>
      <c r="AJ38" s="447"/>
      <c r="AK38" s="2"/>
      <c r="AL38" s="239"/>
    </row>
    <row r="39" spans="1:38" ht="21.75" customHeight="1">
      <c r="A39" s="239"/>
      <c r="B39" s="2"/>
      <c r="C39" s="227"/>
      <c r="D39" s="227"/>
      <c r="E39" s="227"/>
      <c r="F39" s="217"/>
      <c r="G39" s="79"/>
      <c r="H39" s="241" t="s">
        <v>120</v>
      </c>
      <c r="I39" s="5"/>
      <c r="J39" s="460"/>
      <c r="K39" s="460"/>
      <c r="L39" s="29"/>
      <c r="M39" s="186"/>
      <c r="N39" s="4"/>
      <c r="O39" s="4"/>
      <c r="P39" s="5"/>
      <c r="Q39" s="14"/>
      <c r="R39" s="4"/>
      <c r="S39" s="257"/>
      <c r="T39" s="258"/>
      <c r="U39" s="4"/>
      <c r="V39" s="15"/>
      <c r="W39" s="6"/>
      <c r="X39" s="4"/>
      <c r="Y39" s="17"/>
      <c r="Z39" s="17"/>
      <c r="AA39" s="77"/>
      <c r="AB39" s="459"/>
      <c r="AC39" s="459"/>
      <c r="AD39" s="92"/>
      <c r="AE39" s="250" t="s">
        <v>121</v>
      </c>
      <c r="AF39" s="4"/>
      <c r="AG39" s="217"/>
      <c r="AH39" s="447"/>
      <c r="AI39" s="447"/>
      <c r="AJ39" s="447"/>
      <c r="AK39" s="2"/>
      <c r="AL39" s="239"/>
    </row>
    <row r="40" spans="1:38" ht="21.75" customHeight="1">
      <c r="A40" s="239"/>
      <c r="B40" s="2"/>
      <c r="C40" s="445" t="str">
        <f>IFERROR(VLOOKUP($H$39&amp;F40-4,抽選結果!$B:$E,3,FALSE),"")</f>
        <v>ＦＣグランディール宇都宮</v>
      </c>
      <c r="D40" s="445"/>
      <c r="E40" s="445"/>
      <c r="F40" s="217">
        <v>7</v>
      </c>
      <c r="G40" s="81"/>
      <c r="H40" s="241"/>
      <c r="I40" s="5"/>
      <c r="J40" s="460"/>
      <c r="K40" s="460"/>
      <c r="L40" s="100"/>
      <c r="M40" s="113"/>
      <c r="N40" s="4"/>
      <c r="O40" s="4"/>
      <c r="P40" s="5"/>
      <c r="Q40" s="14"/>
      <c r="R40" s="4"/>
      <c r="S40" s="257"/>
      <c r="T40" s="258"/>
      <c r="U40" s="4"/>
      <c r="V40" s="15"/>
      <c r="W40" s="6"/>
      <c r="X40" s="4"/>
      <c r="Y40" s="17"/>
      <c r="Z40" s="108"/>
      <c r="AA40" s="109"/>
      <c r="AB40" s="459"/>
      <c r="AC40" s="459"/>
      <c r="AD40" s="6"/>
      <c r="AE40" s="250"/>
      <c r="AF40" s="14"/>
      <c r="AG40" s="217">
        <v>2</v>
      </c>
      <c r="AH40" s="219" t="str">
        <f>IFERROR(VLOOKUP($AE$39&amp;AG40,抽選結果!$B:$E,3,FALSE),"")</f>
        <v>大谷北ＦＣフォルテ</v>
      </c>
      <c r="AI40" s="219"/>
      <c r="AJ40" s="219"/>
      <c r="AK40" s="2"/>
      <c r="AL40" s="239"/>
    </row>
    <row r="41" spans="1:38" ht="21.75" customHeight="1">
      <c r="A41" s="239"/>
      <c r="B41" s="2"/>
      <c r="C41" s="445"/>
      <c r="D41" s="445"/>
      <c r="E41" s="445"/>
      <c r="F41" s="217"/>
      <c r="G41" s="79"/>
      <c r="H41" s="4"/>
      <c r="I41" s="91"/>
      <c r="J41" s="456" t="str">
        <f>C58</f>
        <v>ＪＦＣアミスタ市貝</v>
      </c>
      <c r="K41" s="456"/>
      <c r="L41" s="29"/>
      <c r="M41" s="30"/>
      <c r="N41" s="4"/>
      <c r="O41" s="4"/>
      <c r="P41" s="5"/>
      <c r="Q41" s="14"/>
      <c r="R41" s="4"/>
      <c r="S41" s="257"/>
      <c r="T41" s="258"/>
      <c r="U41" s="4"/>
      <c r="V41" s="15"/>
      <c r="W41" s="6"/>
      <c r="X41" s="4"/>
      <c r="Y41" s="17"/>
      <c r="Z41" s="110"/>
      <c r="AA41" s="77"/>
      <c r="AB41" s="455" t="str">
        <f>AH58</f>
        <v>カテット白沢サッカースクール</v>
      </c>
      <c r="AC41" s="455"/>
      <c r="AD41" s="92"/>
      <c r="AE41" s="14"/>
      <c r="AF41" s="8"/>
      <c r="AG41" s="217"/>
      <c r="AH41" s="219"/>
      <c r="AI41" s="219"/>
      <c r="AJ41" s="219"/>
      <c r="AK41" s="2"/>
      <c r="AL41" s="239"/>
    </row>
    <row r="42" spans="1:38" ht="21.75" customHeight="1">
      <c r="A42" s="239"/>
      <c r="B42" s="2"/>
      <c r="C42" s="446" t="str">
        <f>IFERROR(VLOOKUP($H$39&amp;F42-4,抽選結果!$B:$E,3,FALSE),"")</f>
        <v>野木ＳＳＳ</v>
      </c>
      <c r="D42" s="446"/>
      <c r="E42" s="446"/>
      <c r="F42" s="217">
        <v>8</v>
      </c>
      <c r="G42" s="80"/>
      <c r="H42" s="4"/>
      <c r="I42" s="91"/>
      <c r="J42" s="456"/>
      <c r="K42" s="456"/>
      <c r="L42" s="29"/>
      <c r="M42" s="30"/>
      <c r="N42" s="248" t="s">
        <v>122</v>
      </c>
      <c r="O42" s="249"/>
      <c r="P42" s="116"/>
      <c r="Q42" s="14"/>
      <c r="R42" s="4"/>
      <c r="S42" s="257"/>
      <c r="T42" s="258"/>
      <c r="U42" s="4"/>
      <c r="V42" s="15"/>
      <c r="W42" s="6"/>
      <c r="X42" s="225" t="s">
        <v>123</v>
      </c>
      <c r="Y42" s="226"/>
      <c r="Z42" s="110"/>
      <c r="AA42" s="77"/>
      <c r="AB42" s="455"/>
      <c r="AC42" s="455"/>
      <c r="AD42" s="92"/>
      <c r="AE42" s="14"/>
      <c r="AF42" s="12"/>
      <c r="AG42" s="217">
        <v>1</v>
      </c>
      <c r="AH42" s="443" t="str">
        <f>IFERROR(VLOOKUP($AE$39&amp;AG42,抽選結果!$B:$E,3,FALSE),"")</f>
        <v>国本ジュニアサッカークラブ</v>
      </c>
      <c r="AI42" s="443"/>
      <c r="AJ42" s="443"/>
      <c r="AK42" s="2"/>
      <c r="AL42" s="239"/>
    </row>
    <row r="43" spans="1:38" ht="21.75" customHeight="1">
      <c r="A43" s="240"/>
      <c r="B43" s="2"/>
      <c r="C43" s="446"/>
      <c r="D43" s="446"/>
      <c r="E43" s="446"/>
      <c r="F43" s="217"/>
      <c r="G43" s="4"/>
      <c r="H43" s="4"/>
      <c r="I43" s="5"/>
      <c r="J43" s="456"/>
      <c r="K43" s="456"/>
      <c r="L43" s="100"/>
      <c r="M43" s="113"/>
      <c r="N43" s="7"/>
      <c r="O43" s="7"/>
      <c r="P43" s="74"/>
      <c r="Q43" s="14"/>
      <c r="R43" s="4"/>
      <c r="S43" s="257"/>
      <c r="T43" s="258"/>
      <c r="U43" s="4"/>
      <c r="V43" s="15"/>
      <c r="W43" s="78"/>
      <c r="X43" s="121"/>
      <c r="Y43" s="97"/>
      <c r="Z43" s="108"/>
      <c r="AA43" s="109"/>
      <c r="AB43" s="455"/>
      <c r="AC43" s="455"/>
      <c r="AD43" s="6"/>
      <c r="AE43" s="4"/>
      <c r="AF43" s="4"/>
      <c r="AG43" s="217"/>
      <c r="AH43" s="443"/>
      <c r="AI43" s="443"/>
      <c r="AJ43" s="443"/>
      <c r="AK43" s="2"/>
      <c r="AL43" s="240"/>
    </row>
    <row r="44" spans="1:38" ht="21.75" customHeight="1">
      <c r="A44" s="17"/>
      <c r="B44" s="2"/>
      <c r="C44" s="24"/>
      <c r="D44" s="24"/>
      <c r="E44" s="24"/>
      <c r="F44" s="186"/>
      <c r="G44" s="4"/>
      <c r="H44" s="4"/>
      <c r="I44" s="5"/>
      <c r="J44" s="456"/>
      <c r="K44" s="456"/>
      <c r="L44" s="29"/>
      <c r="M44" s="30"/>
      <c r="N44" s="4"/>
      <c r="O44" s="4"/>
      <c r="P44" s="16"/>
      <c r="Q44" s="14"/>
      <c r="R44" s="4"/>
      <c r="S44" s="257"/>
      <c r="T44" s="258"/>
      <c r="U44" s="4"/>
      <c r="V44" s="15"/>
      <c r="W44" s="75"/>
      <c r="X44" s="4"/>
      <c r="Y44" s="17"/>
      <c r="Z44" s="110"/>
      <c r="AA44" s="77"/>
      <c r="AB44" s="455"/>
      <c r="AC44" s="455"/>
      <c r="AD44" s="6"/>
      <c r="AE44" s="4"/>
      <c r="AF44" s="4"/>
      <c r="AG44" s="186"/>
      <c r="AH44" s="25"/>
      <c r="AI44" s="25"/>
      <c r="AJ44" s="25"/>
      <c r="AK44" s="2"/>
      <c r="AL44" s="17"/>
    </row>
    <row r="45" spans="1:38" ht="21.75" customHeight="1">
      <c r="A45" s="17"/>
      <c r="B45" s="2"/>
      <c r="C45" s="24"/>
      <c r="D45" s="24"/>
      <c r="E45" s="24"/>
      <c r="F45" s="186"/>
      <c r="G45" s="4"/>
      <c r="H45" s="4"/>
      <c r="I45" s="5"/>
      <c r="J45" s="459" t="str">
        <f>AH32</f>
        <v>ｕｎｉｏｎ ｓｐｏｒｔｓ ｃｌｕｂ</v>
      </c>
      <c r="K45" s="459"/>
      <c r="L45" s="29"/>
      <c r="M45" s="30"/>
      <c r="N45" s="4"/>
      <c r="O45" s="4"/>
      <c r="P45" s="16"/>
      <c r="Q45" s="14"/>
      <c r="R45" s="4"/>
      <c r="S45" s="257"/>
      <c r="T45" s="258"/>
      <c r="U45" s="4"/>
      <c r="V45" s="15"/>
      <c r="W45" s="75"/>
      <c r="X45" s="4"/>
      <c r="Y45" s="17"/>
      <c r="Z45" s="111"/>
      <c r="AA45" s="112"/>
      <c r="AB45" s="459" t="str">
        <f>C30</f>
        <v>石井フットボールクラブ</v>
      </c>
      <c r="AC45" s="459"/>
      <c r="AD45" s="6"/>
      <c r="AE45" s="4"/>
      <c r="AF45" s="4"/>
      <c r="AG45" s="186"/>
      <c r="AH45" s="25"/>
      <c r="AI45" s="25"/>
      <c r="AJ45" s="25"/>
      <c r="AK45" s="2"/>
      <c r="AL45" s="17"/>
    </row>
    <row r="46" spans="1:38" ht="21.75" customHeight="1">
      <c r="A46" s="238" t="str">
        <f>IFERROR(VLOOKUP($H$49&amp;F46,抽選結果!$B:$E,4,FALSE),"")
&amp;IFERROR(VLOOKUP($H$49&amp;F48,抽選結果!$B:$E,4,FALSE),"")
&amp;IFERROR(VLOOKUP($H$49&amp;F50,抽選結果!$B:$E,4,FALSE),"")
&amp;IFERROR(VLOOKUP($H$49&amp;F52,抽選結果!$B:$E,4,FALSE),"")
&amp;IFERROR(VLOOKUP($H$59&amp;F56-4,抽選結果!$B:$E,4,FALSE),"")
&amp;IFERROR(VLOOKUP($H$59&amp;F58-4,抽選結果!$B:$E,4,FALSE),"")
&amp;IFERROR(VLOOKUP($H$59&amp;F60-4,抽選結果!$B:$E,4,FALSE),"")
&amp;IFERROR(VLOOKUP($H$59&amp;F62-4,抽選結果!$B:$E,4,FALSE),"")</f>
        <v>下野市別処山公園</v>
      </c>
      <c r="B46" s="2"/>
      <c r="C46" s="218" t="str">
        <f>IFERROR(VLOOKUP($H$49&amp;F46,抽選結果!$B:$E,3,FALSE),"")</f>
        <v>本郷北フットボールクラブ</v>
      </c>
      <c r="D46" s="218"/>
      <c r="E46" s="218"/>
      <c r="F46" s="217">
        <v>1</v>
      </c>
      <c r="G46" s="4"/>
      <c r="H46" s="4"/>
      <c r="I46" s="5"/>
      <c r="J46" s="459"/>
      <c r="K46" s="459"/>
      <c r="L46" s="100"/>
      <c r="M46" s="98"/>
      <c r="N46" s="4"/>
      <c r="O46" s="4"/>
      <c r="P46" s="16"/>
      <c r="Q46" s="14"/>
      <c r="R46" s="4"/>
      <c r="S46" s="257"/>
      <c r="T46" s="258"/>
      <c r="U46" s="4"/>
      <c r="V46" s="15"/>
      <c r="W46" s="75"/>
      <c r="X46" s="4"/>
      <c r="Y46" s="17"/>
      <c r="Z46" s="17"/>
      <c r="AA46" s="77"/>
      <c r="AB46" s="459"/>
      <c r="AC46" s="459"/>
      <c r="AD46" s="6"/>
      <c r="AE46" s="4"/>
      <c r="AF46" s="14"/>
      <c r="AG46" s="217">
        <v>8</v>
      </c>
      <c r="AH46" s="227" t="str">
        <f>IFERROR(VLOOKUP($AE$49&amp;AG46-4,抽選結果!$B:$E,3,FALSE),"")</f>
        <v>ボンジボーラ栃木セカンド</v>
      </c>
      <c r="AI46" s="227"/>
      <c r="AJ46" s="227"/>
      <c r="AK46" s="2"/>
      <c r="AL46" s="238" t="str">
        <f>IFERROR(VLOOKUP($AE$59&amp;AG62,抽選結果!$B:$E,4,FALSE),"")
&amp;IFERROR(VLOOKUP($AE$59&amp;AG60,抽選結果!$B:$E,4,FALSE),"")
&amp;IFERROR(VLOOKUP($AE$59&amp;AG58,抽選結果!$B:$E,4,FALSE),"")
&amp;IFERROR(VLOOKUP($AE$59&amp;AG56,抽選結果!$B:$E,4,FALSE),"")
&amp;IFERROR(VLOOKUP($AE$49&amp;AG52-4,抽選結果!$B:$E,4,FALSE),"")
&amp;IFERROR(VLOOKUP($AE$49&amp;AG50-4,抽選結果!$B:$E,4,FALSE),"")
&amp;IFERROR(VLOOKUP($AE$49&amp;AG48-4,抽選結果!$B:$E,4,FALSE),"")
&amp;IFERROR(VLOOKUP($AE$49&amp;AG46-4,抽選結果!$B:$E,4,FALSE),"")</f>
        <v>けやき台サッカー場</v>
      </c>
    </row>
    <row r="47" spans="1:38" ht="21.75" customHeight="1">
      <c r="A47" s="239"/>
      <c r="B47" s="2"/>
      <c r="C47" s="218"/>
      <c r="D47" s="218"/>
      <c r="E47" s="218"/>
      <c r="F47" s="217"/>
      <c r="G47" s="79"/>
      <c r="H47" s="4"/>
      <c r="I47" s="91"/>
      <c r="J47" s="459"/>
      <c r="K47" s="459"/>
      <c r="L47" s="186"/>
      <c r="M47" s="228" t="s">
        <v>124</v>
      </c>
      <c r="N47" s="229"/>
      <c r="O47" s="4"/>
      <c r="P47" s="16"/>
      <c r="Q47" s="14"/>
      <c r="R47" s="4"/>
      <c r="S47" s="257"/>
      <c r="T47" s="258"/>
      <c r="U47" s="4"/>
      <c r="V47" s="15"/>
      <c r="W47" s="75"/>
      <c r="X47" s="4"/>
      <c r="Y47" s="228" t="s">
        <v>125</v>
      </c>
      <c r="Z47" s="229"/>
      <c r="AA47" s="17"/>
      <c r="AB47" s="459"/>
      <c r="AC47" s="459"/>
      <c r="AD47" s="92"/>
      <c r="AE47" s="82"/>
      <c r="AF47" s="7"/>
      <c r="AG47" s="217"/>
      <c r="AH47" s="227"/>
      <c r="AI47" s="227"/>
      <c r="AJ47" s="227"/>
      <c r="AK47" s="2"/>
      <c r="AL47" s="239"/>
    </row>
    <row r="48" spans="1:38" ht="21.75" customHeight="1">
      <c r="A48" s="239"/>
      <c r="B48" s="2"/>
      <c r="C48" s="448" t="str">
        <f>IFERROR(VLOOKUP($H$49&amp;F48,抽選結果!$B:$E,3,FALSE),"")</f>
        <v>南河内サッカースポーツ少年団</v>
      </c>
      <c r="D48" s="448"/>
      <c r="E48" s="448"/>
      <c r="F48" s="217">
        <v>2</v>
      </c>
      <c r="G48" s="80"/>
      <c r="H48" s="4"/>
      <c r="I48" s="91"/>
      <c r="J48" s="459"/>
      <c r="K48" s="459"/>
      <c r="L48" s="186"/>
      <c r="M48" s="230"/>
      <c r="N48" s="231"/>
      <c r="O48" s="4"/>
      <c r="P48" s="16"/>
      <c r="Q48" s="14"/>
      <c r="R48" s="4"/>
      <c r="S48" s="259"/>
      <c r="T48" s="260"/>
      <c r="U48" s="4"/>
      <c r="V48" s="15"/>
      <c r="W48" s="75"/>
      <c r="X48" s="4"/>
      <c r="Y48" s="230"/>
      <c r="Z48" s="231"/>
      <c r="AA48" s="17"/>
      <c r="AB48" s="459"/>
      <c r="AC48" s="459"/>
      <c r="AD48" s="92"/>
      <c r="AE48" s="14"/>
      <c r="AF48" s="14"/>
      <c r="AG48" s="217">
        <v>7</v>
      </c>
      <c r="AH48" s="448" t="str">
        <f>IFERROR(VLOOKUP($AE$49&amp;AG48-4,抽選結果!$B:$E,3,FALSE),"")</f>
        <v>壬生町ジュニアサッカークラブ</v>
      </c>
      <c r="AI48" s="448"/>
      <c r="AJ48" s="448"/>
      <c r="AK48" s="2"/>
      <c r="AL48" s="239"/>
    </row>
    <row r="49" spans="1:38" ht="21.75" customHeight="1">
      <c r="A49" s="239"/>
      <c r="B49" s="2"/>
      <c r="C49" s="448"/>
      <c r="D49" s="448"/>
      <c r="E49" s="448"/>
      <c r="F49" s="217"/>
      <c r="G49" s="81"/>
      <c r="H49" s="241" t="s">
        <v>126</v>
      </c>
      <c r="I49" s="5"/>
      <c r="J49" s="452"/>
      <c r="K49" s="452"/>
      <c r="L49" s="4"/>
      <c r="M49" s="230"/>
      <c r="N49" s="231"/>
      <c r="O49" s="4"/>
      <c r="P49" s="16"/>
      <c r="Q49" s="12"/>
      <c r="R49" s="4"/>
      <c r="S49" s="18"/>
      <c r="T49" s="18"/>
      <c r="U49" s="4"/>
      <c r="V49" s="13"/>
      <c r="W49" s="75"/>
      <c r="X49" s="4"/>
      <c r="Y49" s="230"/>
      <c r="Z49" s="231"/>
      <c r="AA49" s="17"/>
      <c r="AB49" s="453"/>
      <c r="AC49" s="454"/>
      <c r="AD49" s="6"/>
      <c r="AE49" s="250" t="s">
        <v>127</v>
      </c>
      <c r="AF49" s="8"/>
      <c r="AG49" s="217"/>
      <c r="AH49" s="448"/>
      <c r="AI49" s="448"/>
      <c r="AJ49" s="448"/>
      <c r="AK49" s="2"/>
      <c r="AL49" s="239"/>
    </row>
    <row r="50" spans="1:38" ht="21.75" customHeight="1">
      <c r="A50" s="239"/>
      <c r="B50" s="2"/>
      <c r="C50" s="445" t="str">
        <f>IFERROR(VLOOKUP($H$49&amp;F50,抽選結果!$B:$E,3,FALSE),"")</f>
        <v>ＫＯＨＡＲＵ　ＰＲＯＵＤ栃木フットボールクラブ</v>
      </c>
      <c r="D50" s="445"/>
      <c r="E50" s="445"/>
      <c r="F50" s="217">
        <v>3</v>
      </c>
      <c r="G50" s="81"/>
      <c r="H50" s="241"/>
      <c r="I50" s="5"/>
      <c r="J50" s="452"/>
      <c r="K50" s="452"/>
      <c r="L50" s="4"/>
      <c r="M50" s="230"/>
      <c r="N50" s="231"/>
      <c r="O50" s="4"/>
      <c r="P50" s="16"/>
      <c r="Q50" s="4"/>
      <c r="R50" s="4"/>
      <c r="S50" s="18"/>
      <c r="T50" s="18"/>
      <c r="U50" s="4"/>
      <c r="V50" s="4"/>
      <c r="W50" s="75"/>
      <c r="X50" s="4"/>
      <c r="Y50" s="230"/>
      <c r="Z50" s="231"/>
      <c r="AA50" s="17"/>
      <c r="AB50" s="453"/>
      <c r="AC50" s="454"/>
      <c r="AD50" s="6"/>
      <c r="AE50" s="250"/>
      <c r="AF50" s="4"/>
      <c r="AG50" s="217">
        <v>6</v>
      </c>
      <c r="AH50" s="227" t="str">
        <f>IFERROR(VLOOKUP($AE$49&amp;AG50-4,抽選結果!$B:$E,3,FALSE),"")</f>
        <v>ＳＵＧＡＯサッカークラブ</v>
      </c>
      <c r="AI50" s="227"/>
      <c r="AJ50" s="227"/>
      <c r="AK50" s="2"/>
      <c r="AL50" s="239"/>
    </row>
    <row r="51" spans="1:38" ht="21.75" customHeight="1">
      <c r="A51" s="239"/>
      <c r="B51" s="2"/>
      <c r="C51" s="445"/>
      <c r="D51" s="445"/>
      <c r="E51" s="445"/>
      <c r="F51" s="217"/>
      <c r="G51" s="79"/>
      <c r="H51" s="4"/>
      <c r="I51" s="5"/>
      <c r="J51" s="456" t="str">
        <f>C42</f>
        <v>野木ＳＳＳ</v>
      </c>
      <c r="K51" s="456"/>
      <c r="L51" s="186"/>
      <c r="M51" s="230"/>
      <c r="N51" s="231"/>
      <c r="O51" s="4"/>
      <c r="P51" s="16"/>
      <c r="Q51" s="4"/>
      <c r="R51" s="4"/>
      <c r="S51" s="18"/>
      <c r="T51" s="18"/>
      <c r="U51" s="4"/>
      <c r="V51" s="4"/>
      <c r="W51" s="75"/>
      <c r="X51" s="4"/>
      <c r="Y51" s="230"/>
      <c r="Z51" s="231"/>
      <c r="AA51" s="17"/>
      <c r="AB51" s="455" t="str">
        <f>AH38</f>
        <v>東那須野ＦＣフェニックス</v>
      </c>
      <c r="AC51" s="455"/>
      <c r="AD51" s="6"/>
      <c r="AE51" s="14"/>
      <c r="AF51" s="7"/>
      <c r="AG51" s="217"/>
      <c r="AH51" s="227"/>
      <c r="AI51" s="227"/>
      <c r="AJ51" s="227"/>
      <c r="AK51" s="2"/>
      <c r="AL51" s="239"/>
    </row>
    <row r="52" spans="1:38" ht="21.75" customHeight="1">
      <c r="A52" s="239"/>
      <c r="B52" s="2"/>
      <c r="C52" s="227" t="str">
        <f>IFERROR(VLOOKUP($H$49&amp;F52,抽選結果!$B:$E,3,FALSE),"")</f>
        <v>御厨フットボールクラブ</v>
      </c>
      <c r="D52" s="227"/>
      <c r="E52" s="227"/>
      <c r="F52" s="217">
        <v>4</v>
      </c>
      <c r="G52" s="80"/>
      <c r="H52" s="4"/>
      <c r="I52" s="5"/>
      <c r="J52" s="456"/>
      <c r="K52" s="456"/>
      <c r="L52" s="186"/>
      <c r="M52" s="232"/>
      <c r="N52" s="233"/>
      <c r="O52" s="4"/>
      <c r="P52" s="16"/>
      <c r="Q52" s="4"/>
      <c r="R52" s="4"/>
      <c r="S52" s="18"/>
      <c r="T52" s="18"/>
      <c r="U52" s="4"/>
      <c r="V52" s="4"/>
      <c r="W52" s="75"/>
      <c r="X52" s="4"/>
      <c r="Y52" s="232"/>
      <c r="Z52" s="233"/>
      <c r="AA52" s="17"/>
      <c r="AB52" s="455"/>
      <c r="AC52" s="455"/>
      <c r="AD52" s="6"/>
      <c r="AE52" s="14"/>
      <c r="AF52" s="11"/>
      <c r="AG52" s="217">
        <v>5</v>
      </c>
      <c r="AH52" s="443" t="str">
        <f>IFERROR(VLOOKUP($AE$49&amp;AG52-4,抽選結果!$B:$E,3,FALSE),"")</f>
        <v>ＦＣ ＳＦｉＤＡ</v>
      </c>
      <c r="AI52" s="443"/>
      <c r="AJ52" s="443"/>
      <c r="AK52" s="2"/>
      <c r="AL52" s="239"/>
    </row>
    <row r="53" spans="1:38" ht="21.75" customHeight="1">
      <c r="A53" s="239"/>
      <c r="B53" s="2"/>
      <c r="C53" s="227"/>
      <c r="D53" s="227"/>
      <c r="E53" s="227"/>
      <c r="F53" s="217"/>
      <c r="G53" s="4"/>
      <c r="H53" s="4"/>
      <c r="I53" s="5"/>
      <c r="J53" s="456"/>
      <c r="K53" s="456"/>
      <c r="L53" s="29"/>
      <c r="M53" s="186"/>
      <c r="N53" s="4"/>
      <c r="O53" s="4"/>
      <c r="P53" s="16"/>
      <c r="Q53" s="4"/>
      <c r="R53" s="4"/>
      <c r="S53" s="18"/>
      <c r="T53" s="18"/>
      <c r="U53" s="4"/>
      <c r="V53" s="4"/>
      <c r="W53" s="75"/>
      <c r="X53" s="4"/>
      <c r="Y53" s="17"/>
      <c r="Z53" s="17"/>
      <c r="AA53" s="77"/>
      <c r="AB53" s="455"/>
      <c r="AC53" s="455"/>
      <c r="AD53" s="92"/>
      <c r="AE53" s="4"/>
      <c r="AF53" s="4"/>
      <c r="AG53" s="217"/>
      <c r="AH53" s="443"/>
      <c r="AI53" s="443"/>
      <c r="AJ53" s="443"/>
      <c r="AK53" s="2"/>
      <c r="AL53" s="239"/>
    </row>
    <row r="54" spans="1:38" ht="21.75" customHeight="1">
      <c r="A54" s="239"/>
      <c r="B54" s="2"/>
      <c r="C54" s="24"/>
      <c r="D54" s="24"/>
      <c r="E54" s="24"/>
      <c r="F54" s="186"/>
      <c r="G54" s="4"/>
      <c r="H54" s="4"/>
      <c r="I54" s="5"/>
      <c r="J54" s="456"/>
      <c r="K54" s="456"/>
      <c r="L54" s="100"/>
      <c r="M54" s="113"/>
      <c r="N54" s="4"/>
      <c r="O54" s="4"/>
      <c r="P54" s="16"/>
      <c r="Q54" s="4"/>
      <c r="R54" s="4"/>
      <c r="S54" s="18"/>
      <c r="T54" s="18"/>
      <c r="U54" s="4"/>
      <c r="V54" s="4"/>
      <c r="W54" s="75"/>
      <c r="X54" s="4"/>
      <c r="Y54" s="17"/>
      <c r="Z54" s="108"/>
      <c r="AA54" s="109"/>
      <c r="AB54" s="455"/>
      <c r="AC54" s="455"/>
      <c r="AD54" s="92"/>
      <c r="AE54" s="4"/>
      <c r="AF54" s="4"/>
      <c r="AG54" s="186"/>
      <c r="AH54" s="25"/>
      <c r="AI54" s="25"/>
      <c r="AJ54" s="25"/>
      <c r="AK54" s="2"/>
      <c r="AL54" s="239"/>
    </row>
    <row r="55" spans="1:38" ht="21.75" customHeight="1">
      <c r="A55" s="239"/>
      <c r="B55" s="2"/>
      <c r="C55" s="24"/>
      <c r="D55" s="24"/>
      <c r="E55" s="24"/>
      <c r="F55" s="186"/>
      <c r="G55" s="4"/>
      <c r="H55" s="4"/>
      <c r="I55" s="5"/>
      <c r="J55" s="458" t="str">
        <f>AH52</f>
        <v>ＦＣ ＳＦｉＤＡ</v>
      </c>
      <c r="K55" s="458"/>
      <c r="L55" s="29"/>
      <c r="M55" s="30"/>
      <c r="N55" s="4"/>
      <c r="O55" s="4"/>
      <c r="P55" s="16"/>
      <c r="Q55" s="4"/>
      <c r="R55" s="4"/>
      <c r="S55" s="18"/>
      <c r="T55" s="18"/>
      <c r="U55" s="4"/>
      <c r="V55" s="4"/>
      <c r="W55" s="75"/>
      <c r="X55" s="4"/>
      <c r="Y55" s="17"/>
      <c r="Z55" s="110"/>
      <c r="AA55" s="77"/>
      <c r="AB55" s="461" t="str">
        <f>C50</f>
        <v>ＫＯＨＡＲＵ　ＰＲＯＵＤ栃木フットボールクラブ</v>
      </c>
      <c r="AC55" s="461"/>
      <c r="AD55" s="93"/>
      <c r="AE55" s="4"/>
      <c r="AF55" s="4"/>
      <c r="AG55" s="186"/>
      <c r="AH55" s="25"/>
      <c r="AI55" s="25"/>
      <c r="AJ55" s="25"/>
      <c r="AK55" s="2"/>
      <c r="AL55" s="239"/>
    </row>
    <row r="56" spans="1:38" ht="21.75" customHeight="1">
      <c r="A56" s="239"/>
      <c r="B56" s="2"/>
      <c r="C56" s="235" t="str">
        <f>IFERROR(VLOOKUP($H$59&amp;F56-4,抽選結果!$B:$E,3,FALSE),"")</f>
        <v>ＦＣプリメーロ</v>
      </c>
      <c r="D56" s="235"/>
      <c r="E56" s="235"/>
      <c r="F56" s="217">
        <v>5</v>
      </c>
      <c r="G56" s="15"/>
      <c r="H56" s="4"/>
      <c r="I56" s="5"/>
      <c r="J56" s="458"/>
      <c r="K56" s="458"/>
      <c r="L56" s="101"/>
      <c r="M56" s="114"/>
      <c r="N56" s="248" t="s">
        <v>128</v>
      </c>
      <c r="O56" s="249"/>
      <c r="P56" s="76"/>
      <c r="Q56" s="4"/>
      <c r="R56" s="4"/>
      <c r="S56" s="18"/>
      <c r="T56" s="18"/>
      <c r="U56" s="4"/>
      <c r="V56" s="4"/>
      <c r="W56" s="87"/>
      <c r="X56" s="225" t="s">
        <v>129</v>
      </c>
      <c r="Y56" s="226"/>
      <c r="Z56" s="111"/>
      <c r="AA56" s="112"/>
      <c r="AB56" s="461"/>
      <c r="AC56" s="461"/>
      <c r="AD56" s="6"/>
      <c r="AE56" s="4"/>
      <c r="AF56" s="4"/>
      <c r="AG56" s="217">
        <v>4</v>
      </c>
      <c r="AH56" s="219" t="str">
        <f>IFERROR(VLOOKUP($AE$59&amp;AG56,抽選結果!$B:$E,3,FALSE),"")</f>
        <v>ＪＦＣ　Ｗｉｎｇ</v>
      </c>
      <c r="AI56" s="219"/>
      <c r="AJ56" s="219"/>
      <c r="AK56" s="2"/>
      <c r="AL56" s="239"/>
    </row>
    <row r="57" spans="1:38" ht="21.75" customHeight="1">
      <c r="A57" s="239"/>
      <c r="B57" s="2"/>
      <c r="C57" s="235"/>
      <c r="D57" s="235"/>
      <c r="E57" s="235"/>
      <c r="F57" s="217"/>
      <c r="G57" s="79"/>
      <c r="H57" s="4"/>
      <c r="I57" s="91"/>
      <c r="J57" s="458"/>
      <c r="K57" s="458"/>
      <c r="L57" s="29"/>
      <c r="M57" s="30"/>
      <c r="N57" s="4"/>
      <c r="O57" s="4"/>
      <c r="P57" s="116"/>
      <c r="Q57" s="4"/>
      <c r="R57" s="4"/>
      <c r="S57" s="18"/>
      <c r="T57" s="18"/>
      <c r="U57" s="4"/>
      <c r="V57" s="4"/>
      <c r="W57" s="117"/>
      <c r="X57" s="4"/>
      <c r="Y57" s="17"/>
      <c r="Z57" s="110"/>
      <c r="AA57" s="77"/>
      <c r="AB57" s="461"/>
      <c r="AC57" s="461"/>
      <c r="AD57" s="92"/>
      <c r="AE57" s="14"/>
      <c r="AF57" s="7"/>
      <c r="AG57" s="217"/>
      <c r="AH57" s="219"/>
      <c r="AI57" s="219"/>
      <c r="AJ57" s="219"/>
      <c r="AK57" s="2"/>
      <c r="AL57" s="239"/>
    </row>
    <row r="58" spans="1:38" ht="21.75" customHeight="1">
      <c r="A58" s="239"/>
      <c r="B58" s="2"/>
      <c r="C58" s="446" t="str">
        <f>IFERROR(VLOOKUP($H$59&amp;F58-4,抽選結果!$B:$E,3,FALSE),"")</f>
        <v>ＪＦＣアミスタ市貝</v>
      </c>
      <c r="D58" s="446"/>
      <c r="E58" s="446"/>
      <c r="F58" s="217">
        <v>6</v>
      </c>
      <c r="G58" s="80"/>
      <c r="H58" s="4"/>
      <c r="I58" s="91"/>
      <c r="J58" s="458"/>
      <c r="K58" s="458"/>
      <c r="L58" s="29"/>
      <c r="M58" s="30"/>
      <c r="N58" s="4"/>
      <c r="O58" s="4"/>
      <c r="P58" s="5"/>
      <c r="Q58" s="4"/>
      <c r="R58" s="4"/>
      <c r="S58" s="18"/>
      <c r="T58" s="18"/>
      <c r="U58" s="4"/>
      <c r="V58" s="4"/>
      <c r="W58" s="6"/>
      <c r="X58" s="4"/>
      <c r="Y58" s="17"/>
      <c r="Z58" s="110"/>
      <c r="AA58" s="77"/>
      <c r="AB58" s="461"/>
      <c r="AC58" s="461"/>
      <c r="AD58" s="92"/>
      <c r="AE58" s="14"/>
      <c r="AF58" s="11"/>
      <c r="AG58" s="217">
        <v>3</v>
      </c>
      <c r="AH58" s="449" t="str">
        <f>IFERROR(VLOOKUP($AE$59&amp;AG58,抽選結果!$B:$E,3,FALSE),"")</f>
        <v>カテット白沢サッカースクール</v>
      </c>
      <c r="AI58" s="449"/>
      <c r="AJ58" s="449"/>
      <c r="AK58" s="2"/>
      <c r="AL58" s="239"/>
    </row>
    <row r="59" spans="1:38" ht="21.75" customHeight="1">
      <c r="A59" s="239"/>
      <c r="B59" s="2"/>
      <c r="C59" s="446"/>
      <c r="D59" s="446"/>
      <c r="E59" s="446"/>
      <c r="F59" s="217"/>
      <c r="G59" s="81"/>
      <c r="H59" s="241" t="s">
        <v>130</v>
      </c>
      <c r="I59" s="5"/>
      <c r="J59" s="455" t="str">
        <f>AH10</f>
        <v>ＦＣバジェルボ那須烏山</v>
      </c>
      <c r="K59" s="455"/>
      <c r="L59" s="101"/>
      <c r="M59" s="114"/>
      <c r="N59" s="4"/>
      <c r="O59" s="4"/>
      <c r="P59" s="5"/>
      <c r="Q59" s="4"/>
      <c r="R59" s="4"/>
      <c r="S59" s="4"/>
      <c r="T59" s="4"/>
      <c r="U59" s="4"/>
      <c r="V59" s="4"/>
      <c r="W59" s="6"/>
      <c r="X59" s="4"/>
      <c r="Y59" s="17"/>
      <c r="Z59" s="111"/>
      <c r="AA59" s="112"/>
      <c r="AB59" s="455" t="str">
        <f>C8</f>
        <v>小山三小ＦＣ</v>
      </c>
      <c r="AC59" s="455"/>
      <c r="AD59" s="6"/>
      <c r="AE59" s="250" t="s">
        <v>131</v>
      </c>
      <c r="AF59" s="4"/>
      <c r="AG59" s="217"/>
      <c r="AH59" s="449"/>
      <c r="AI59" s="449"/>
      <c r="AJ59" s="449"/>
      <c r="AK59" s="2"/>
      <c r="AL59" s="239"/>
    </row>
    <row r="60" spans="1:38" ht="21.75" customHeight="1">
      <c r="A60" s="239"/>
      <c r="B60" s="2"/>
      <c r="C60" s="219" t="str">
        <f>IFERROR(VLOOKUP($H$59&amp;F60-4,抽選結果!$B:$E,3,FALSE),"")</f>
        <v>鹿沼西ＦＣ</v>
      </c>
      <c r="D60" s="219"/>
      <c r="E60" s="219"/>
      <c r="F60" s="217">
        <v>7</v>
      </c>
      <c r="G60" s="80"/>
      <c r="H60" s="241"/>
      <c r="I60" s="5"/>
      <c r="J60" s="455"/>
      <c r="K60" s="455"/>
      <c r="L60" s="29"/>
      <c r="M60" s="186"/>
      <c r="N60" s="4"/>
      <c r="O60" s="4"/>
      <c r="P60" s="5"/>
      <c r="Q60" s="4"/>
      <c r="R60" s="4"/>
      <c r="S60" s="4"/>
      <c r="T60" s="4"/>
      <c r="U60" s="4"/>
      <c r="V60" s="4"/>
      <c r="W60" s="6"/>
      <c r="X60" s="4"/>
      <c r="Y60" s="17"/>
      <c r="Z60" s="17"/>
      <c r="AA60" s="77"/>
      <c r="AB60" s="455"/>
      <c r="AC60" s="455"/>
      <c r="AD60" s="6"/>
      <c r="AE60" s="250"/>
      <c r="AF60" s="14"/>
      <c r="AG60" s="217">
        <v>2</v>
      </c>
      <c r="AH60" s="219" t="str">
        <f>IFERROR(VLOOKUP($AE$59&amp;AG60,抽選結果!$B:$E,3,FALSE),"")</f>
        <v>祖母井クラブ</v>
      </c>
      <c r="AI60" s="219"/>
      <c r="AJ60" s="219"/>
      <c r="AK60" s="2"/>
      <c r="AL60" s="239"/>
    </row>
    <row r="61" spans="1:38" ht="21.75" customHeight="1">
      <c r="A61" s="239"/>
      <c r="B61" s="2"/>
      <c r="C61" s="219"/>
      <c r="D61" s="219"/>
      <c r="E61" s="219"/>
      <c r="F61" s="217"/>
      <c r="G61" s="81"/>
      <c r="H61" s="4"/>
      <c r="I61" s="91"/>
      <c r="J61" s="455"/>
      <c r="K61" s="455"/>
      <c r="L61" s="186"/>
      <c r="M61" s="186"/>
      <c r="N61" s="4"/>
      <c r="O61" s="4"/>
      <c r="P61" s="5"/>
      <c r="Q61" s="4"/>
      <c r="R61" s="4"/>
      <c r="S61" s="4"/>
      <c r="T61" s="4"/>
      <c r="U61" s="4"/>
      <c r="V61" s="4"/>
      <c r="W61" s="6"/>
      <c r="X61" s="4"/>
      <c r="Y61" s="17"/>
      <c r="Z61" s="17"/>
      <c r="AA61" s="17"/>
      <c r="AB61" s="455"/>
      <c r="AC61" s="455"/>
      <c r="AD61" s="92"/>
      <c r="AE61" s="14"/>
      <c r="AF61" s="8"/>
      <c r="AG61" s="217"/>
      <c r="AH61" s="219"/>
      <c r="AI61" s="219"/>
      <c r="AJ61" s="219"/>
      <c r="AK61" s="2"/>
      <c r="AL61" s="239"/>
    </row>
    <row r="62" spans="1:38" ht="21.75" customHeight="1">
      <c r="A62" s="239"/>
      <c r="B62" s="2"/>
      <c r="C62" s="443" t="str">
        <f>IFERROR(VLOOKUP($H$59&amp;F62-4,抽選結果!$B:$E,3,FALSE),"")</f>
        <v>清原サッカースポーツ少年団</v>
      </c>
      <c r="D62" s="443"/>
      <c r="E62" s="443"/>
      <c r="F62" s="217">
        <v>8</v>
      </c>
      <c r="G62" s="80"/>
      <c r="H62" s="4"/>
      <c r="I62" s="91"/>
      <c r="J62" s="455"/>
      <c r="K62" s="455"/>
      <c r="L62" s="186"/>
      <c r="M62" s="186"/>
      <c r="N62" s="4"/>
      <c r="O62" s="4"/>
      <c r="P62" s="5"/>
      <c r="Q62" s="4"/>
      <c r="R62" s="4"/>
      <c r="S62" s="4"/>
      <c r="T62" s="4"/>
      <c r="U62" s="4"/>
      <c r="V62" s="4"/>
      <c r="W62" s="6"/>
      <c r="X62" s="4"/>
      <c r="Y62" s="17"/>
      <c r="Z62" s="17"/>
      <c r="AA62" s="17"/>
      <c r="AB62" s="455"/>
      <c r="AC62" s="455"/>
      <c r="AD62" s="92"/>
      <c r="AE62" s="14"/>
      <c r="AF62" s="12"/>
      <c r="AG62" s="217">
        <v>1</v>
      </c>
      <c r="AH62" s="443" t="str">
        <f>IFERROR(VLOOKUP($AE$59&amp;AG62,抽選結果!$B:$E,3,FALSE),"")</f>
        <v>ＦＣ朱雀</v>
      </c>
      <c r="AI62" s="443"/>
      <c r="AJ62" s="443"/>
      <c r="AK62" s="2"/>
      <c r="AL62" s="239"/>
    </row>
    <row r="63" spans="1:38" ht="21.75" customHeight="1">
      <c r="A63" s="240"/>
      <c r="B63" s="2"/>
      <c r="C63" s="443"/>
      <c r="D63" s="443"/>
      <c r="E63" s="443"/>
      <c r="F63" s="217"/>
      <c r="G63" s="4"/>
      <c r="H63" s="4"/>
      <c r="I63" s="5"/>
      <c r="J63" s="4"/>
      <c r="K63" s="4"/>
      <c r="L63" s="4"/>
      <c r="M63" s="4"/>
      <c r="N63" s="19"/>
      <c r="O63" s="19"/>
      <c r="P63" s="5"/>
      <c r="Q63" s="4"/>
      <c r="R63" s="4"/>
      <c r="S63" s="4"/>
      <c r="T63" s="4"/>
      <c r="U63" s="4"/>
      <c r="V63" s="4"/>
      <c r="W63" s="6"/>
      <c r="X63" s="19"/>
      <c r="Y63" s="19"/>
      <c r="Z63" s="19"/>
      <c r="AA63" s="19"/>
      <c r="AB63" s="17"/>
      <c r="AC63" s="4"/>
      <c r="AD63" s="6"/>
      <c r="AE63" s="4"/>
      <c r="AF63" s="4"/>
      <c r="AG63" s="217"/>
      <c r="AH63" s="443"/>
      <c r="AI63" s="443"/>
      <c r="AJ63" s="443"/>
      <c r="AK63" s="2"/>
      <c r="AL63" s="240"/>
    </row>
    <row r="64" spans="1:3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</sheetData>
  <mergeCells count="160">
    <mergeCell ref="AH62:AJ63"/>
    <mergeCell ref="J59:K62"/>
    <mergeCell ref="AB59:AC62"/>
    <mergeCell ref="AE59:AE60"/>
    <mergeCell ref="H59:H60"/>
    <mergeCell ref="AG58:AG59"/>
    <mergeCell ref="AH58:AJ59"/>
    <mergeCell ref="AH60:AJ61"/>
    <mergeCell ref="AE49:AE50"/>
    <mergeCell ref="H49:H50"/>
    <mergeCell ref="AH42:AJ43"/>
    <mergeCell ref="C36:E37"/>
    <mergeCell ref="F36:F37"/>
    <mergeCell ref="C40:E41"/>
    <mergeCell ref="AB37:AC40"/>
    <mergeCell ref="AH36:AJ37"/>
    <mergeCell ref="AH46:AJ47"/>
    <mergeCell ref="F56:F57"/>
    <mergeCell ref="AG48:AG49"/>
    <mergeCell ref="AG50:AG51"/>
    <mergeCell ref="F42:F43"/>
    <mergeCell ref="AG42:AG43"/>
    <mergeCell ref="J41:K44"/>
    <mergeCell ref="J37:K40"/>
    <mergeCell ref="AG38:AG39"/>
    <mergeCell ref="H39:H40"/>
    <mergeCell ref="N42:O42"/>
    <mergeCell ref="AL46:AL63"/>
    <mergeCell ref="C48:E49"/>
    <mergeCell ref="F48:F49"/>
    <mergeCell ref="C52:E53"/>
    <mergeCell ref="F52:F53"/>
    <mergeCell ref="AG52:AG53"/>
    <mergeCell ref="AH52:AJ53"/>
    <mergeCell ref="X56:Y56"/>
    <mergeCell ref="C50:E51"/>
    <mergeCell ref="F50:F51"/>
    <mergeCell ref="AH50:AJ51"/>
    <mergeCell ref="C58:E59"/>
    <mergeCell ref="F58:F59"/>
    <mergeCell ref="AG56:AG57"/>
    <mergeCell ref="AH56:AJ57"/>
    <mergeCell ref="AB51:AC54"/>
    <mergeCell ref="Y47:Z52"/>
    <mergeCell ref="M47:N52"/>
    <mergeCell ref="N56:O56"/>
    <mergeCell ref="AB55:AC58"/>
    <mergeCell ref="C56:E57"/>
    <mergeCell ref="J55:K58"/>
    <mergeCell ref="J51:K54"/>
    <mergeCell ref="AH48:AJ49"/>
    <mergeCell ref="A46:A63"/>
    <mergeCell ref="C46:E47"/>
    <mergeCell ref="F46:F47"/>
    <mergeCell ref="AG46:AG47"/>
    <mergeCell ref="C60:E61"/>
    <mergeCell ref="F60:F61"/>
    <mergeCell ref="AG60:AG61"/>
    <mergeCell ref="C62:E63"/>
    <mergeCell ref="F62:F63"/>
    <mergeCell ref="AG62:AG63"/>
    <mergeCell ref="J45:K48"/>
    <mergeCell ref="AB45:AC48"/>
    <mergeCell ref="S36:T48"/>
    <mergeCell ref="C32:E33"/>
    <mergeCell ref="F32:F33"/>
    <mergeCell ref="AG32:AG33"/>
    <mergeCell ref="J29:K32"/>
    <mergeCell ref="J25:K28"/>
    <mergeCell ref="AG30:AG31"/>
    <mergeCell ref="C38:E39"/>
    <mergeCell ref="AL26:AL43"/>
    <mergeCell ref="C28:E29"/>
    <mergeCell ref="F28:F29"/>
    <mergeCell ref="AG28:AG29"/>
    <mergeCell ref="AH28:AJ29"/>
    <mergeCell ref="C30:E31"/>
    <mergeCell ref="F30:F31"/>
    <mergeCell ref="AH38:AJ39"/>
    <mergeCell ref="AH40:AJ41"/>
    <mergeCell ref="H29:H30"/>
    <mergeCell ref="N26:O26"/>
    <mergeCell ref="AB25:AC28"/>
    <mergeCell ref="X26:Y26"/>
    <mergeCell ref="X42:Y42"/>
    <mergeCell ref="AB41:AC44"/>
    <mergeCell ref="AE29:AE30"/>
    <mergeCell ref="C42:E43"/>
    <mergeCell ref="H19:H20"/>
    <mergeCell ref="J21:K24"/>
    <mergeCell ref="AB21:AC24"/>
    <mergeCell ref="AE9:AE10"/>
    <mergeCell ref="AE19:AE20"/>
    <mergeCell ref="AH18:AJ19"/>
    <mergeCell ref="AG10:AG11"/>
    <mergeCell ref="A26:A43"/>
    <mergeCell ref="C26:E27"/>
    <mergeCell ref="F26:F27"/>
    <mergeCell ref="S26:T32"/>
    <mergeCell ref="AG26:AG27"/>
    <mergeCell ref="F10:F11"/>
    <mergeCell ref="C16:E17"/>
    <mergeCell ref="AG36:AG37"/>
    <mergeCell ref="F38:F39"/>
    <mergeCell ref="A6:A23"/>
    <mergeCell ref="C6:E7"/>
    <mergeCell ref="F40:F41"/>
    <mergeCell ref="AG40:AG41"/>
    <mergeCell ref="AE39:AE40"/>
    <mergeCell ref="C10:E11"/>
    <mergeCell ref="AG16:AG17"/>
    <mergeCell ref="F16:F17"/>
    <mergeCell ref="F18:F19"/>
    <mergeCell ref="AH26:AJ27"/>
    <mergeCell ref="AH30:AJ31"/>
    <mergeCell ref="AH32:AJ33"/>
    <mergeCell ref="Y4:AC4"/>
    <mergeCell ref="G9:G10"/>
    <mergeCell ref="AG18:AG19"/>
    <mergeCell ref="AL6:AL23"/>
    <mergeCell ref="C8:E9"/>
    <mergeCell ref="F8:F9"/>
    <mergeCell ref="AG8:AG9"/>
    <mergeCell ref="AH8:AJ9"/>
    <mergeCell ref="H9:H10"/>
    <mergeCell ref="AH22:AJ23"/>
    <mergeCell ref="AG6:AG7"/>
    <mergeCell ref="AH16:AJ17"/>
    <mergeCell ref="AB11:AC14"/>
    <mergeCell ref="AB7:AC10"/>
    <mergeCell ref="J15:K18"/>
    <mergeCell ref="J11:K14"/>
    <mergeCell ref="J7:K10"/>
    <mergeCell ref="AB15:AC18"/>
    <mergeCell ref="M17:N22"/>
    <mergeCell ref="N12:O12"/>
    <mergeCell ref="AG12:AG13"/>
    <mergeCell ref="AH12:AJ13"/>
    <mergeCell ref="AH20:AJ21"/>
    <mergeCell ref="D1:AH2"/>
    <mergeCell ref="AE3:AK3"/>
    <mergeCell ref="R4:U4"/>
    <mergeCell ref="J4:N4"/>
    <mergeCell ref="AB29:AC32"/>
    <mergeCell ref="AG20:AG21"/>
    <mergeCell ref="X12:Y12"/>
    <mergeCell ref="C4:F4"/>
    <mergeCell ref="AG4:AJ4"/>
    <mergeCell ref="AH10:AJ11"/>
    <mergeCell ref="AH6:AJ7"/>
    <mergeCell ref="C20:E21"/>
    <mergeCell ref="F20:F21"/>
    <mergeCell ref="Y17:Z22"/>
    <mergeCell ref="AG22:AG23"/>
    <mergeCell ref="F22:F23"/>
    <mergeCell ref="F6:F7"/>
    <mergeCell ref="C22:E23"/>
    <mergeCell ref="C12:E13"/>
    <mergeCell ref="F12:F13"/>
    <mergeCell ref="C18:E19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scale="52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0"/>
  <sheetViews>
    <sheetView tabSelected="1" view="pageBreakPreview" zoomScaleNormal="100" zoomScaleSheetLayoutView="100" workbookViewId="0"/>
  </sheetViews>
  <sheetFormatPr defaultRowHeight="13.2"/>
  <cols>
    <col min="1" max="28" width="5.6640625" customWidth="1"/>
    <col min="29" max="256" width="11" customWidth="1"/>
  </cols>
  <sheetData>
    <row r="1" spans="1:27" ht="23.1" customHeight="1">
      <c r="A1" s="31" t="s">
        <v>132</v>
      </c>
      <c r="B1" s="31"/>
      <c r="C1" s="31"/>
      <c r="D1" s="261">
        <f>組み合わせ!C4</f>
        <v>44185</v>
      </c>
      <c r="E1" s="262"/>
      <c r="F1" s="262"/>
      <c r="G1" s="31"/>
      <c r="O1" s="263" t="s">
        <v>133</v>
      </c>
      <c r="P1" s="263"/>
      <c r="Q1" s="263"/>
      <c r="S1" s="263" t="str">
        <f>組み合わせ!A6</f>
        <v>益子町民グランド</v>
      </c>
      <c r="T1" s="263"/>
      <c r="U1" s="263"/>
      <c r="V1" s="263"/>
      <c r="W1" s="263"/>
      <c r="X1" s="263"/>
      <c r="Y1" s="263"/>
      <c r="Z1" s="263"/>
      <c r="AA1" s="263"/>
    </row>
    <row r="2" spans="1:27" ht="23.1" customHeight="1">
      <c r="A2" s="31"/>
      <c r="B2" s="31"/>
      <c r="C2" s="31"/>
      <c r="D2" s="31" t="s">
        <v>134</v>
      </c>
      <c r="E2" s="31"/>
      <c r="F2" s="31"/>
      <c r="G2" s="31"/>
      <c r="H2" s="31"/>
      <c r="I2" s="31"/>
      <c r="J2" s="31"/>
      <c r="O2" s="188"/>
      <c r="P2" s="188"/>
      <c r="Q2" s="188"/>
      <c r="R2" s="32"/>
      <c r="S2" s="32"/>
      <c r="T2" s="32"/>
      <c r="U2" s="32"/>
      <c r="V2" s="32"/>
      <c r="W2" s="32"/>
      <c r="X2" s="32"/>
      <c r="Y2" s="32"/>
    </row>
    <row r="3" spans="1:27" ht="23.1" customHeight="1">
      <c r="A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263"/>
      <c r="P3" s="263"/>
      <c r="Q3" s="263"/>
      <c r="R3" s="32"/>
      <c r="S3" s="32"/>
      <c r="T3" s="32"/>
      <c r="U3" s="32"/>
      <c r="V3" s="32"/>
      <c r="W3" s="32"/>
    </row>
    <row r="4" spans="1:27" ht="20.100000000000001" customHeight="1">
      <c r="A4" s="31"/>
      <c r="B4" s="31"/>
      <c r="C4" s="31"/>
      <c r="D4" s="31"/>
      <c r="E4" s="31"/>
      <c r="F4" s="263" t="s">
        <v>135</v>
      </c>
      <c r="G4" s="263"/>
      <c r="H4" s="31"/>
      <c r="P4" s="188"/>
      <c r="Q4" s="188"/>
      <c r="R4" s="188"/>
      <c r="S4" s="32"/>
      <c r="T4" s="263" t="s">
        <v>136</v>
      </c>
      <c r="U4" s="263"/>
      <c r="V4" s="32"/>
      <c r="W4" s="32"/>
      <c r="X4" s="32"/>
    </row>
    <row r="5" spans="1:27" ht="20.100000000000001" customHeight="1" thickBot="1">
      <c r="A5" s="22"/>
      <c r="B5" s="22"/>
      <c r="C5" s="22"/>
      <c r="D5" s="22"/>
      <c r="E5" s="22"/>
      <c r="F5" s="22"/>
      <c r="G5" s="397"/>
      <c r="H5" s="211"/>
      <c r="I5" s="211"/>
      <c r="J5" s="211"/>
      <c r="K5" s="211"/>
      <c r="L5" s="211"/>
      <c r="M5" s="211"/>
      <c r="N5" s="211"/>
      <c r="O5" s="85"/>
      <c r="P5" s="211"/>
      <c r="Q5" s="211"/>
      <c r="R5" s="211"/>
      <c r="S5" s="211"/>
      <c r="T5" s="212"/>
      <c r="U5" s="211"/>
      <c r="V5" s="22"/>
      <c r="W5" s="22"/>
      <c r="X5" s="22"/>
      <c r="Y5" s="22"/>
    </row>
    <row r="6" spans="1:27" ht="20.100000000000001" customHeight="1" thickTop="1">
      <c r="A6" s="22"/>
      <c r="B6" s="22"/>
      <c r="C6" s="36"/>
      <c r="D6" s="34"/>
      <c r="E6" s="410"/>
      <c r="F6" s="411"/>
      <c r="G6" s="399"/>
      <c r="H6" s="402"/>
      <c r="I6" s="34"/>
      <c r="J6" s="34"/>
      <c r="K6" s="35"/>
      <c r="L6" s="22"/>
      <c r="M6" s="22"/>
      <c r="N6" s="22"/>
      <c r="P6" s="22"/>
      <c r="Q6" s="398"/>
      <c r="R6" s="399"/>
      <c r="S6" s="400"/>
      <c r="T6" s="401"/>
      <c r="U6" s="399"/>
      <c r="V6" s="412"/>
      <c r="W6" s="413"/>
      <c r="X6" s="399"/>
      <c r="Y6" s="402"/>
    </row>
    <row r="7" spans="1:27" ht="20.100000000000001" customHeight="1">
      <c r="A7" s="22"/>
      <c r="B7" s="22"/>
      <c r="C7" s="37"/>
      <c r="D7" s="22"/>
      <c r="E7" s="211"/>
      <c r="F7" s="397"/>
      <c r="G7" s="211"/>
      <c r="H7" s="212"/>
      <c r="I7" s="211"/>
      <c r="J7" s="22"/>
      <c r="K7" s="21"/>
      <c r="L7" s="22"/>
      <c r="M7" s="22"/>
      <c r="N7" s="22"/>
      <c r="P7" s="22"/>
      <c r="Q7" s="397"/>
      <c r="R7" s="211"/>
      <c r="S7" s="21"/>
      <c r="T7" s="37"/>
      <c r="U7" s="211"/>
      <c r="V7" s="21"/>
      <c r="W7" s="37"/>
      <c r="X7" s="211"/>
      <c r="Y7" s="212"/>
    </row>
    <row r="8" spans="1:27" ht="20.100000000000001" customHeight="1">
      <c r="A8" s="22"/>
      <c r="B8" s="264">
        <v>1</v>
      </c>
      <c r="C8" s="264"/>
      <c r="D8" s="22"/>
      <c r="E8" s="264">
        <v>2</v>
      </c>
      <c r="F8" s="264"/>
      <c r="G8" s="22"/>
      <c r="H8" s="264">
        <v>3</v>
      </c>
      <c r="I8" s="264"/>
      <c r="J8" s="22"/>
      <c r="K8" s="264">
        <v>4</v>
      </c>
      <c r="L8" s="264"/>
      <c r="M8" s="22"/>
      <c r="N8" s="22"/>
      <c r="P8" s="264">
        <v>5</v>
      </c>
      <c r="Q8" s="264"/>
      <c r="R8" s="22"/>
      <c r="S8" s="264">
        <v>6</v>
      </c>
      <c r="T8" s="264"/>
      <c r="U8" s="22"/>
      <c r="V8" s="264">
        <v>7</v>
      </c>
      <c r="W8" s="264"/>
      <c r="X8" s="22"/>
      <c r="Y8" s="264">
        <v>8</v>
      </c>
      <c r="Z8" s="264"/>
    </row>
    <row r="9" spans="1:27" ht="20.100000000000001" customHeight="1">
      <c r="A9" s="22"/>
      <c r="B9" s="265" t="str">
        <f>組み合わせ!C6</f>
        <v>ＦＣアネーロ宇都宮・Ｕ－１２</v>
      </c>
      <c r="C9" s="265"/>
      <c r="D9" s="202"/>
      <c r="E9" s="403" t="str">
        <f>組み合わせ!C8</f>
        <v>小山三小ＦＣ</v>
      </c>
      <c r="F9" s="403"/>
      <c r="G9" s="122"/>
      <c r="H9" s="395" t="str">
        <f>組み合わせ!C10</f>
        <v>ボンジボーラ栃木</v>
      </c>
      <c r="I9" s="395"/>
      <c r="J9" s="122"/>
      <c r="K9" s="266" t="str">
        <f>組み合わせ!C12</f>
        <v>三重・山前ＦＣ</v>
      </c>
      <c r="L9" s="266"/>
      <c r="M9" s="122"/>
      <c r="N9" s="122"/>
      <c r="P9" s="409" t="str">
        <f>組み合わせ!C16</f>
        <v>大谷東フットボールクラブ</v>
      </c>
      <c r="Q9" s="409"/>
      <c r="R9" s="122"/>
      <c r="S9" s="266" t="str">
        <f>組み合わせ!C18</f>
        <v>しおやＦＣヴィガウス</v>
      </c>
      <c r="T9" s="266"/>
      <c r="U9" s="122"/>
      <c r="V9" s="267" t="str">
        <f>組み合わせ!C20</f>
        <v>ＪＦＣファイターズ</v>
      </c>
      <c r="W9" s="267"/>
      <c r="X9" s="122"/>
      <c r="Y9" s="395" t="str">
        <f>組み合わせ!C22</f>
        <v>上河内ジュニアサッカークラブ</v>
      </c>
      <c r="Z9" s="395"/>
    </row>
    <row r="10" spans="1:27" ht="20.100000000000001" customHeight="1">
      <c r="A10" s="22"/>
      <c r="B10" s="265"/>
      <c r="C10" s="265"/>
      <c r="D10" s="202"/>
      <c r="E10" s="403"/>
      <c r="F10" s="403"/>
      <c r="G10" s="122"/>
      <c r="H10" s="395"/>
      <c r="I10" s="395"/>
      <c r="J10" s="122"/>
      <c r="K10" s="266"/>
      <c r="L10" s="266"/>
      <c r="M10" s="122"/>
      <c r="N10" s="122"/>
      <c r="O10" s="122"/>
      <c r="P10" s="409"/>
      <c r="Q10" s="409"/>
      <c r="R10" s="122"/>
      <c r="S10" s="266"/>
      <c r="T10" s="266"/>
      <c r="U10" s="122"/>
      <c r="V10" s="267"/>
      <c r="W10" s="267"/>
      <c r="X10" s="122"/>
      <c r="Y10" s="395"/>
      <c r="Z10" s="395"/>
    </row>
    <row r="11" spans="1:27" ht="20.100000000000001" customHeight="1">
      <c r="A11" s="22"/>
      <c r="B11" s="265"/>
      <c r="C11" s="265"/>
      <c r="D11" s="202"/>
      <c r="E11" s="403"/>
      <c r="F11" s="403"/>
      <c r="G11" s="122"/>
      <c r="H11" s="395"/>
      <c r="I11" s="395"/>
      <c r="J11" s="122"/>
      <c r="K11" s="266"/>
      <c r="L11" s="266"/>
      <c r="M11" s="122"/>
      <c r="N11" s="122"/>
      <c r="O11" s="122"/>
      <c r="P11" s="409"/>
      <c r="Q11" s="409"/>
      <c r="R11" s="122"/>
      <c r="S11" s="266"/>
      <c r="T11" s="266"/>
      <c r="U11" s="122"/>
      <c r="V11" s="267"/>
      <c r="W11" s="267"/>
      <c r="X11" s="122"/>
      <c r="Y11" s="395"/>
      <c r="Z11" s="395"/>
    </row>
    <row r="12" spans="1:27" ht="20.100000000000001" customHeight="1">
      <c r="A12" s="22"/>
      <c r="B12" s="265"/>
      <c r="C12" s="265"/>
      <c r="D12" s="202"/>
      <c r="E12" s="403"/>
      <c r="F12" s="403"/>
      <c r="G12" s="122"/>
      <c r="H12" s="395"/>
      <c r="I12" s="395"/>
      <c r="J12" s="122"/>
      <c r="K12" s="266"/>
      <c r="L12" s="266"/>
      <c r="M12" s="122"/>
      <c r="N12" s="122"/>
      <c r="O12" s="122"/>
      <c r="P12" s="409"/>
      <c r="Q12" s="409"/>
      <c r="R12" s="122"/>
      <c r="S12" s="266"/>
      <c r="T12" s="266"/>
      <c r="U12" s="122"/>
      <c r="V12" s="267"/>
      <c r="W12" s="267"/>
      <c r="X12" s="122"/>
      <c r="Y12" s="395"/>
      <c r="Z12" s="395"/>
    </row>
    <row r="13" spans="1:27" ht="20.100000000000001" customHeight="1">
      <c r="A13" s="22"/>
      <c r="B13" s="265"/>
      <c r="C13" s="265"/>
      <c r="D13" s="202"/>
      <c r="E13" s="403"/>
      <c r="F13" s="403"/>
      <c r="G13" s="122"/>
      <c r="H13" s="395"/>
      <c r="I13" s="395"/>
      <c r="J13" s="122"/>
      <c r="K13" s="266"/>
      <c r="L13" s="266"/>
      <c r="M13" s="122"/>
      <c r="N13" s="122"/>
      <c r="O13" s="122"/>
      <c r="P13" s="409"/>
      <c r="Q13" s="409"/>
      <c r="R13" s="122"/>
      <c r="S13" s="266"/>
      <c r="T13" s="266"/>
      <c r="U13" s="122"/>
      <c r="V13" s="267"/>
      <c r="W13" s="267"/>
      <c r="X13" s="122"/>
      <c r="Y13" s="395"/>
      <c r="Z13" s="395"/>
    </row>
    <row r="14" spans="1:27" ht="20.100000000000001" customHeight="1">
      <c r="A14" s="22"/>
      <c r="B14" s="265"/>
      <c r="C14" s="265"/>
      <c r="D14" s="202"/>
      <c r="E14" s="403"/>
      <c r="F14" s="403"/>
      <c r="G14" s="122"/>
      <c r="H14" s="395"/>
      <c r="I14" s="395"/>
      <c r="J14" s="122"/>
      <c r="K14" s="266"/>
      <c r="L14" s="266"/>
      <c r="M14" s="122"/>
      <c r="N14" s="122"/>
      <c r="O14" s="122"/>
      <c r="P14" s="409"/>
      <c r="Q14" s="409"/>
      <c r="R14" s="122"/>
      <c r="S14" s="266"/>
      <c r="T14" s="266"/>
      <c r="U14" s="122"/>
      <c r="V14" s="267"/>
      <c r="W14" s="267"/>
      <c r="X14" s="122"/>
      <c r="Y14" s="395"/>
      <c r="Z14" s="395"/>
    </row>
    <row r="15" spans="1:27" ht="20.100000000000001" customHeight="1">
      <c r="A15" s="22"/>
      <c r="B15" s="265"/>
      <c r="C15" s="265"/>
      <c r="D15" s="202"/>
      <c r="E15" s="403"/>
      <c r="F15" s="403"/>
      <c r="G15" s="122"/>
      <c r="H15" s="395"/>
      <c r="I15" s="395"/>
      <c r="J15" s="122"/>
      <c r="K15" s="266"/>
      <c r="L15" s="266"/>
      <c r="M15" s="122"/>
      <c r="N15" s="122"/>
      <c r="O15" s="122"/>
      <c r="P15" s="409"/>
      <c r="Q15" s="409"/>
      <c r="R15" s="122"/>
      <c r="S15" s="266"/>
      <c r="T15" s="266"/>
      <c r="U15" s="122"/>
      <c r="V15" s="267"/>
      <c r="W15" s="267"/>
      <c r="X15" s="122"/>
      <c r="Y15" s="395"/>
      <c r="Z15" s="395"/>
    </row>
    <row r="16" spans="1:27" ht="20.100000000000001" customHeight="1">
      <c r="A16" s="22"/>
      <c r="B16" s="265"/>
      <c r="C16" s="265"/>
      <c r="D16" s="202"/>
      <c r="E16" s="403"/>
      <c r="F16" s="403"/>
      <c r="G16" s="122"/>
      <c r="H16" s="395"/>
      <c r="I16" s="395"/>
      <c r="J16" s="122"/>
      <c r="K16" s="266"/>
      <c r="L16" s="266"/>
      <c r="M16" s="122"/>
      <c r="N16" s="122"/>
      <c r="O16" s="122"/>
      <c r="P16" s="409"/>
      <c r="Q16" s="409"/>
      <c r="R16" s="122"/>
      <c r="S16" s="266"/>
      <c r="T16" s="266"/>
      <c r="U16" s="122"/>
      <c r="V16" s="267"/>
      <c r="W16" s="267"/>
      <c r="X16" s="122"/>
      <c r="Y16" s="395"/>
      <c r="Z16" s="395"/>
    </row>
    <row r="17" spans="1:27" ht="20.100000000000001" customHeight="1">
      <c r="A17" s="22"/>
      <c r="B17" s="265"/>
      <c r="C17" s="265"/>
      <c r="D17" s="202"/>
      <c r="E17" s="403"/>
      <c r="F17" s="403"/>
      <c r="G17" s="122"/>
      <c r="H17" s="395"/>
      <c r="I17" s="395"/>
      <c r="J17" s="122"/>
      <c r="K17" s="266"/>
      <c r="L17" s="266"/>
      <c r="M17" s="122"/>
      <c r="N17" s="122"/>
      <c r="O17" s="122"/>
      <c r="P17" s="409"/>
      <c r="Q17" s="409"/>
      <c r="R17" s="122"/>
      <c r="S17" s="266"/>
      <c r="T17" s="266"/>
      <c r="U17" s="122"/>
      <c r="V17" s="267"/>
      <c r="W17" s="267"/>
      <c r="X17" s="122"/>
      <c r="Y17" s="395"/>
      <c r="Z17" s="395"/>
    </row>
    <row r="18" spans="1:27" ht="20.100000000000001" customHeight="1">
      <c r="A18" s="38"/>
      <c r="B18" s="38"/>
      <c r="C18" s="38"/>
      <c r="D18" s="38"/>
      <c r="E18" s="38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8"/>
      <c r="X18" s="38"/>
      <c r="Y18" s="38"/>
    </row>
    <row r="19" spans="1:27" ht="17.100000000000001" customHeight="1">
      <c r="A19" s="213"/>
      <c r="B19" s="213"/>
      <c r="C19" s="124" t="s">
        <v>137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68" t="s">
        <v>138</v>
      </c>
      <c r="W19" s="268"/>
      <c r="X19" s="268"/>
      <c r="Y19" s="268"/>
      <c r="Z19" s="127"/>
      <c r="AA19" s="213"/>
    </row>
    <row r="20" spans="1:27" ht="17.100000000000001" customHeight="1">
      <c r="A20" s="213"/>
      <c r="B20" s="213"/>
      <c r="C20" s="264" t="s">
        <v>135</v>
      </c>
      <c r="D20" s="264" t="s">
        <v>139</v>
      </c>
      <c r="E20" s="269">
        <v>0.375</v>
      </c>
      <c r="F20" s="269"/>
      <c r="G20" s="270" t="str">
        <f>B9</f>
        <v>ＦＣアネーロ宇都宮・Ｕ－１２</v>
      </c>
      <c r="H20" s="270"/>
      <c r="I20" s="270"/>
      <c r="J20" s="270"/>
      <c r="K20" s="264">
        <f>M20+M21</f>
        <v>0</v>
      </c>
      <c r="L20" s="273" t="s">
        <v>140</v>
      </c>
      <c r="M20" s="205">
        <v>0</v>
      </c>
      <c r="N20" s="205" t="s">
        <v>141</v>
      </c>
      <c r="O20" s="205">
        <v>0</v>
      </c>
      <c r="P20" s="273" t="s">
        <v>142</v>
      </c>
      <c r="Q20" s="264">
        <f>O20+O21</f>
        <v>1</v>
      </c>
      <c r="R20" s="271" t="str">
        <f>E9</f>
        <v>小山三小ＦＣ</v>
      </c>
      <c r="S20" s="271"/>
      <c r="T20" s="271"/>
      <c r="U20" s="271"/>
      <c r="V20" s="272" t="s">
        <v>143</v>
      </c>
      <c r="W20" s="272"/>
      <c r="X20" s="272"/>
      <c r="Y20" s="272"/>
      <c r="Z20" s="209"/>
      <c r="AA20" s="213"/>
    </row>
    <row r="21" spans="1:27" ht="17.100000000000001" customHeight="1">
      <c r="A21" s="213"/>
      <c r="B21" s="213"/>
      <c r="C21" s="264"/>
      <c r="D21" s="264"/>
      <c r="E21" s="269"/>
      <c r="F21" s="269"/>
      <c r="G21" s="270"/>
      <c r="H21" s="270"/>
      <c r="I21" s="270"/>
      <c r="J21" s="270"/>
      <c r="K21" s="264"/>
      <c r="L21" s="273"/>
      <c r="M21" s="205">
        <v>0</v>
      </c>
      <c r="N21" s="205" t="s">
        <v>141</v>
      </c>
      <c r="O21" s="205">
        <v>1</v>
      </c>
      <c r="P21" s="273"/>
      <c r="Q21" s="264"/>
      <c r="R21" s="271"/>
      <c r="S21" s="271"/>
      <c r="T21" s="271"/>
      <c r="U21" s="271"/>
      <c r="V21" s="272"/>
      <c r="W21" s="272"/>
      <c r="X21" s="272"/>
      <c r="Y21" s="272"/>
      <c r="Z21" s="209"/>
      <c r="AA21" s="213"/>
    </row>
    <row r="22" spans="1:27" ht="17.100000000000001" customHeight="1">
      <c r="A22" s="213"/>
      <c r="B22" s="213"/>
      <c r="C22" s="205"/>
      <c r="D22" s="205"/>
      <c r="E22" s="206"/>
      <c r="F22" s="206"/>
      <c r="G22" s="207"/>
      <c r="H22" s="207"/>
      <c r="I22" s="207"/>
      <c r="J22" s="207"/>
      <c r="K22" s="205"/>
      <c r="L22" s="128"/>
      <c r="M22" s="205"/>
      <c r="N22" s="205"/>
      <c r="O22" s="205"/>
      <c r="P22" s="128"/>
      <c r="Q22" s="205"/>
      <c r="R22" s="207"/>
      <c r="S22" s="207"/>
      <c r="T22" s="207"/>
      <c r="U22" s="207"/>
      <c r="V22" s="208"/>
      <c r="W22" s="208"/>
      <c r="X22" s="208"/>
      <c r="Y22" s="208"/>
      <c r="Z22" s="209"/>
      <c r="AA22" s="213"/>
    </row>
    <row r="23" spans="1:27" ht="17.100000000000001" customHeight="1">
      <c r="A23" s="213"/>
      <c r="B23" s="213"/>
      <c r="C23" s="264" t="s">
        <v>136</v>
      </c>
      <c r="D23" s="264" t="s">
        <v>139</v>
      </c>
      <c r="E23" s="269">
        <v>0.375</v>
      </c>
      <c r="F23" s="269"/>
      <c r="G23" s="274" t="str">
        <f>H9</f>
        <v>ボンジボーラ栃木</v>
      </c>
      <c r="H23" s="274"/>
      <c r="I23" s="274"/>
      <c r="J23" s="274"/>
      <c r="K23" s="264">
        <f>M23+M24</f>
        <v>2</v>
      </c>
      <c r="L23" s="273" t="s">
        <v>140</v>
      </c>
      <c r="M23" s="205">
        <v>1</v>
      </c>
      <c r="N23" s="205" t="s">
        <v>141</v>
      </c>
      <c r="O23" s="205">
        <v>1</v>
      </c>
      <c r="P23" s="273" t="s">
        <v>142</v>
      </c>
      <c r="Q23" s="264">
        <f>O23+O24</f>
        <v>1</v>
      </c>
      <c r="R23" s="275" t="str">
        <f>K9</f>
        <v>三重・山前ＦＣ</v>
      </c>
      <c r="S23" s="275"/>
      <c r="T23" s="275"/>
      <c r="U23" s="275"/>
      <c r="V23" s="272" t="s">
        <v>144</v>
      </c>
      <c r="W23" s="272"/>
      <c r="X23" s="272"/>
      <c r="Y23" s="272"/>
      <c r="Z23" s="209"/>
      <c r="AA23" s="213"/>
    </row>
    <row r="24" spans="1:27" ht="17.100000000000001" customHeight="1">
      <c r="A24" s="213"/>
      <c r="B24" s="213"/>
      <c r="C24" s="264"/>
      <c r="D24" s="264"/>
      <c r="E24" s="269"/>
      <c r="F24" s="269"/>
      <c r="G24" s="274"/>
      <c r="H24" s="274"/>
      <c r="I24" s="274"/>
      <c r="J24" s="274"/>
      <c r="K24" s="264"/>
      <c r="L24" s="273"/>
      <c r="M24" s="205">
        <v>1</v>
      </c>
      <c r="N24" s="205" t="s">
        <v>141</v>
      </c>
      <c r="O24" s="205">
        <v>0</v>
      </c>
      <c r="P24" s="273"/>
      <c r="Q24" s="264"/>
      <c r="R24" s="275"/>
      <c r="S24" s="275"/>
      <c r="T24" s="275"/>
      <c r="U24" s="275"/>
      <c r="V24" s="272"/>
      <c r="W24" s="272"/>
      <c r="X24" s="272"/>
      <c r="Y24" s="272"/>
      <c r="Z24" s="209"/>
      <c r="AA24" s="213"/>
    </row>
    <row r="25" spans="1:27" ht="17.100000000000001" customHeight="1">
      <c r="A25" s="213"/>
      <c r="B25" s="213"/>
      <c r="C25" s="205"/>
      <c r="D25" s="205"/>
      <c r="E25" s="206"/>
      <c r="F25" s="206"/>
      <c r="G25" s="207"/>
      <c r="H25" s="207"/>
      <c r="I25" s="207"/>
      <c r="J25" s="207"/>
      <c r="K25" s="205"/>
      <c r="L25" s="128"/>
      <c r="M25" s="205"/>
      <c r="N25" s="205"/>
      <c r="O25" s="205"/>
      <c r="P25" s="128"/>
      <c r="Q25" s="205"/>
      <c r="R25" s="207"/>
      <c r="S25" s="207"/>
      <c r="T25" s="207"/>
      <c r="U25" s="207"/>
      <c r="V25" s="208"/>
      <c r="W25" s="208"/>
      <c r="X25" s="208"/>
      <c r="Y25" s="208"/>
      <c r="Z25" s="209"/>
      <c r="AA25" s="213"/>
    </row>
    <row r="26" spans="1:27" ht="17.100000000000001" customHeight="1">
      <c r="A26" s="213"/>
      <c r="B26" s="213"/>
      <c r="C26" s="22"/>
      <c r="D26" s="205"/>
      <c r="E26" s="22"/>
      <c r="F26" s="22"/>
      <c r="G26" s="125"/>
      <c r="H26" s="125"/>
      <c r="I26" s="125"/>
      <c r="J26" s="125"/>
      <c r="K26" s="40"/>
      <c r="L26" s="41"/>
      <c r="M26" s="205"/>
      <c r="N26" s="205"/>
      <c r="O26" s="205"/>
      <c r="P26" s="41"/>
      <c r="Q26" s="42"/>
      <c r="R26" s="125"/>
      <c r="S26" s="125"/>
      <c r="T26" s="125"/>
      <c r="U26" s="125"/>
      <c r="V26" s="126"/>
      <c r="W26" s="38"/>
      <c r="X26" s="38"/>
      <c r="Y26" s="38"/>
      <c r="Z26" s="38"/>
      <c r="AA26" s="213"/>
    </row>
    <row r="27" spans="1:27" ht="17.100000000000001" customHeight="1">
      <c r="A27" s="213"/>
      <c r="B27" s="213"/>
      <c r="C27" s="264" t="s">
        <v>135</v>
      </c>
      <c r="D27" s="264" t="s">
        <v>145</v>
      </c>
      <c r="E27" s="269">
        <v>0.40277777777777773</v>
      </c>
      <c r="F27" s="269"/>
      <c r="G27" s="276" t="str">
        <f>P9</f>
        <v>大谷東フットボールクラブ</v>
      </c>
      <c r="H27" s="276"/>
      <c r="I27" s="276"/>
      <c r="J27" s="276"/>
      <c r="K27" s="264">
        <f>M27+M28</f>
        <v>0</v>
      </c>
      <c r="L27" s="273" t="s">
        <v>140</v>
      </c>
      <c r="M27" s="205">
        <v>0</v>
      </c>
      <c r="N27" s="205" t="s">
        <v>141</v>
      </c>
      <c r="O27" s="205">
        <v>0</v>
      </c>
      <c r="P27" s="273" t="s">
        <v>142</v>
      </c>
      <c r="Q27" s="264">
        <f>O27+O28</f>
        <v>0</v>
      </c>
      <c r="R27" s="276" t="str">
        <f>S9</f>
        <v>しおやＦＣヴィガウス</v>
      </c>
      <c r="S27" s="276"/>
      <c r="T27" s="276"/>
      <c r="U27" s="276"/>
      <c r="V27" s="272" t="s">
        <v>146</v>
      </c>
      <c r="W27" s="272"/>
      <c r="X27" s="272"/>
      <c r="Y27" s="272"/>
      <c r="Z27" s="209"/>
      <c r="AA27" s="213"/>
    </row>
    <row r="28" spans="1:27" ht="17.100000000000001" customHeight="1">
      <c r="A28" s="213"/>
      <c r="B28" s="213"/>
      <c r="C28" s="264"/>
      <c r="D28" s="264"/>
      <c r="E28" s="269"/>
      <c r="F28" s="269"/>
      <c r="G28" s="276"/>
      <c r="H28" s="276"/>
      <c r="I28" s="276"/>
      <c r="J28" s="276"/>
      <c r="K28" s="264"/>
      <c r="L28" s="273"/>
      <c r="M28" s="205">
        <v>0</v>
      </c>
      <c r="N28" s="205" t="s">
        <v>141</v>
      </c>
      <c r="O28" s="205">
        <v>0</v>
      </c>
      <c r="P28" s="273"/>
      <c r="Q28" s="264"/>
      <c r="R28" s="276"/>
      <c r="S28" s="276"/>
      <c r="T28" s="276"/>
      <c r="U28" s="276"/>
      <c r="V28" s="272"/>
      <c r="W28" s="272"/>
      <c r="X28" s="272"/>
      <c r="Y28" s="272"/>
      <c r="Z28" s="209"/>
      <c r="AA28" s="213"/>
    </row>
    <row r="29" spans="1:27" ht="17.100000000000001" customHeight="1">
      <c r="A29" s="213"/>
      <c r="B29" s="213"/>
      <c r="C29" s="205"/>
      <c r="D29" s="205"/>
      <c r="E29" s="206"/>
      <c r="F29" s="206"/>
      <c r="G29" s="207"/>
      <c r="H29" s="207"/>
      <c r="I29" s="207"/>
      <c r="J29" s="207"/>
      <c r="K29" s="205"/>
      <c r="L29" s="128"/>
      <c r="M29" s="205"/>
      <c r="N29" s="205"/>
      <c r="O29" s="205"/>
      <c r="P29" s="128"/>
      <c r="Q29" s="205"/>
      <c r="R29" s="207"/>
      <c r="S29" s="207"/>
      <c r="T29" s="207"/>
      <c r="U29" s="207"/>
      <c r="V29" s="208"/>
      <c r="W29" s="208"/>
      <c r="X29" s="208"/>
      <c r="Y29" s="208"/>
      <c r="Z29" s="209"/>
      <c r="AA29" s="213"/>
    </row>
    <row r="30" spans="1:27" ht="17.100000000000001" customHeight="1">
      <c r="A30" s="213"/>
      <c r="B30" s="213"/>
      <c r="C30" s="264" t="s">
        <v>136</v>
      </c>
      <c r="D30" s="264" t="s">
        <v>145</v>
      </c>
      <c r="E30" s="269">
        <v>0.40277777777777773</v>
      </c>
      <c r="F30" s="269"/>
      <c r="G30" s="277" t="str">
        <f>V9</f>
        <v>ＪＦＣファイターズ</v>
      </c>
      <c r="H30" s="277"/>
      <c r="I30" s="277"/>
      <c r="J30" s="277"/>
      <c r="K30" s="264">
        <f>M30+M31</f>
        <v>1</v>
      </c>
      <c r="L30" s="273" t="s">
        <v>140</v>
      </c>
      <c r="M30" s="205">
        <v>1</v>
      </c>
      <c r="N30" s="205" t="s">
        <v>141</v>
      </c>
      <c r="O30" s="205">
        <v>0</v>
      </c>
      <c r="P30" s="273" t="s">
        <v>142</v>
      </c>
      <c r="Q30" s="264">
        <f>O30+O31</f>
        <v>1</v>
      </c>
      <c r="R30" s="277" t="str">
        <f>Y9</f>
        <v>上河内ジュニアサッカークラブ</v>
      </c>
      <c r="S30" s="277"/>
      <c r="T30" s="277"/>
      <c r="U30" s="277"/>
      <c r="V30" s="272" t="s">
        <v>147</v>
      </c>
      <c r="W30" s="272"/>
      <c r="X30" s="272"/>
      <c r="Y30" s="272"/>
      <c r="Z30" s="209"/>
      <c r="AA30" s="213"/>
    </row>
    <row r="31" spans="1:27" ht="17.100000000000001" customHeight="1">
      <c r="A31" s="213"/>
      <c r="B31" s="213"/>
      <c r="C31" s="264"/>
      <c r="D31" s="264"/>
      <c r="E31" s="269"/>
      <c r="F31" s="269"/>
      <c r="G31" s="277"/>
      <c r="H31" s="277"/>
      <c r="I31" s="277"/>
      <c r="J31" s="277"/>
      <c r="K31" s="264"/>
      <c r="L31" s="273"/>
      <c r="M31" s="205">
        <v>0</v>
      </c>
      <c r="N31" s="205" t="s">
        <v>141</v>
      </c>
      <c r="O31" s="205">
        <v>1</v>
      </c>
      <c r="P31" s="273"/>
      <c r="Q31" s="264"/>
      <c r="R31" s="277"/>
      <c r="S31" s="277"/>
      <c r="T31" s="277"/>
      <c r="U31" s="277"/>
      <c r="V31" s="272"/>
      <c r="W31" s="272"/>
      <c r="X31" s="272"/>
      <c r="Y31" s="272"/>
      <c r="Z31" s="209"/>
      <c r="AA31" s="213"/>
    </row>
    <row r="32" spans="1:27" ht="17.100000000000001" customHeight="1">
      <c r="A32" s="213"/>
      <c r="B32" s="213"/>
      <c r="C32" s="22"/>
      <c r="D32" s="205"/>
      <c r="E32" s="22"/>
      <c r="F32" s="22"/>
      <c r="G32" s="125"/>
      <c r="H32" s="125"/>
      <c r="I32" s="125"/>
      <c r="J32" s="125"/>
      <c r="K32" s="40"/>
      <c r="L32" s="41"/>
      <c r="M32" s="205"/>
      <c r="N32" s="205"/>
      <c r="O32" s="205"/>
      <c r="P32" s="41"/>
      <c r="Q32" s="42"/>
      <c r="R32" s="125"/>
      <c r="S32" s="125"/>
      <c r="T32" s="125"/>
      <c r="U32" s="125"/>
      <c r="V32" s="126"/>
      <c r="W32" s="38"/>
      <c r="X32" s="38"/>
      <c r="Y32" s="38"/>
      <c r="Z32" s="38"/>
      <c r="AA32" s="213"/>
    </row>
    <row r="33" spans="1:27" ht="17.100000000000001" customHeight="1">
      <c r="A33" s="213"/>
      <c r="B33" s="213"/>
      <c r="C33" s="22"/>
      <c r="D33" s="205"/>
      <c r="E33" s="22"/>
      <c r="F33" s="22"/>
      <c r="G33" s="125"/>
      <c r="H33" s="125"/>
      <c r="I33" s="125"/>
      <c r="J33" s="125"/>
      <c r="K33" s="40"/>
      <c r="L33" s="41"/>
      <c r="M33" s="205"/>
      <c r="N33" s="205"/>
      <c r="O33" s="205"/>
      <c r="P33" s="41"/>
      <c r="Q33" s="42"/>
      <c r="R33" s="125"/>
      <c r="S33" s="125"/>
      <c r="T33" s="125"/>
      <c r="U33" s="125"/>
      <c r="V33" s="126"/>
      <c r="W33" s="38"/>
      <c r="X33" s="38"/>
      <c r="Y33" s="38"/>
      <c r="Z33" s="38"/>
      <c r="AA33" s="213"/>
    </row>
    <row r="34" spans="1:27" ht="17.100000000000001" customHeight="1">
      <c r="A34" s="213"/>
      <c r="B34" s="213"/>
      <c r="C34" s="264" t="s">
        <v>135</v>
      </c>
      <c r="D34" s="264" t="s">
        <v>148</v>
      </c>
      <c r="E34" s="269">
        <v>0.43055555555555558</v>
      </c>
      <c r="F34" s="269"/>
      <c r="G34" s="270" t="str">
        <f>B9</f>
        <v>ＦＣアネーロ宇都宮・Ｕ－１２</v>
      </c>
      <c r="H34" s="270"/>
      <c r="I34" s="270"/>
      <c r="J34" s="270"/>
      <c r="K34" s="264">
        <f>M34+M35</f>
        <v>1</v>
      </c>
      <c r="L34" s="273" t="s">
        <v>140</v>
      </c>
      <c r="M34" s="205">
        <v>1</v>
      </c>
      <c r="N34" s="205" t="s">
        <v>141</v>
      </c>
      <c r="O34" s="205">
        <v>1</v>
      </c>
      <c r="P34" s="273" t="s">
        <v>142</v>
      </c>
      <c r="Q34" s="264">
        <f>O34+O35</f>
        <v>2</v>
      </c>
      <c r="R34" s="274" t="str">
        <f>H9</f>
        <v>ボンジボーラ栃木</v>
      </c>
      <c r="S34" s="274"/>
      <c r="T34" s="274"/>
      <c r="U34" s="274"/>
      <c r="V34" s="272" t="s">
        <v>149</v>
      </c>
      <c r="W34" s="272"/>
      <c r="X34" s="272"/>
      <c r="Y34" s="272"/>
      <c r="Z34" s="209"/>
      <c r="AA34" s="213"/>
    </row>
    <row r="35" spans="1:27" ht="17.100000000000001" customHeight="1">
      <c r="A35" s="213"/>
      <c r="B35" s="213"/>
      <c r="C35" s="264"/>
      <c r="D35" s="264"/>
      <c r="E35" s="269"/>
      <c r="F35" s="269"/>
      <c r="G35" s="270"/>
      <c r="H35" s="270"/>
      <c r="I35" s="270"/>
      <c r="J35" s="270"/>
      <c r="K35" s="264"/>
      <c r="L35" s="273"/>
      <c r="M35" s="205">
        <v>0</v>
      </c>
      <c r="N35" s="205" t="s">
        <v>141</v>
      </c>
      <c r="O35" s="205">
        <v>1</v>
      </c>
      <c r="P35" s="273"/>
      <c r="Q35" s="264"/>
      <c r="R35" s="274"/>
      <c r="S35" s="274"/>
      <c r="T35" s="274"/>
      <c r="U35" s="274"/>
      <c r="V35" s="272"/>
      <c r="W35" s="272"/>
      <c r="X35" s="272"/>
      <c r="Y35" s="272"/>
      <c r="Z35" s="209"/>
      <c r="AA35" s="213"/>
    </row>
    <row r="36" spans="1:27" ht="17.100000000000001" customHeight="1">
      <c r="A36" s="213"/>
      <c r="B36" s="213"/>
      <c r="C36" s="205"/>
      <c r="D36" s="205"/>
      <c r="E36" s="206"/>
      <c r="F36" s="206"/>
      <c r="G36" s="207"/>
      <c r="H36" s="207"/>
      <c r="I36" s="207"/>
      <c r="J36" s="207"/>
      <c r="K36" s="205"/>
      <c r="L36" s="128"/>
      <c r="M36" s="205"/>
      <c r="N36" s="205"/>
      <c r="O36" s="205"/>
      <c r="P36" s="128"/>
      <c r="Q36" s="205"/>
      <c r="R36" s="207"/>
      <c r="S36" s="207"/>
      <c r="T36" s="207"/>
      <c r="U36" s="207"/>
      <c r="V36" s="208"/>
      <c r="W36" s="208"/>
      <c r="X36" s="208"/>
      <c r="Y36" s="208"/>
      <c r="Z36" s="209"/>
      <c r="AA36" s="213"/>
    </row>
    <row r="37" spans="1:27" ht="17.100000000000001" customHeight="1">
      <c r="A37" s="213"/>
      <c r="B37" s="213"/>
      <c r="C37" s="264" t="s">
        <v>136</v>
      </c>
      <c r="D37" s="264" t="s">
        <v>148</v>
      </c>
      <c r="E37" s="269">
        <v>0.43055555555555558</v>
      </c>
      <c r="F37" s="269"/>
      <c r="G37" s="275" t="str">
        <f>E9</f>
        <v>小山三小ＦＣ</v>
      </c>
      <c r="H37" s="275"/>
      <c r="I37" s="275"/>
      <c r="J37" s="275"/>
      <c r="K37" s="264">
        <f>M37+M38</f>
        <v>0</v>
      </c>
      <c r="L37" s="273" t="s">
        <v>140</v>
      </c>
      <c r="M37" s="205">
        <v>0</v>
      </c>
      <c r="N37" s="205" t="s">
        <v>141</v>
      </c>
      <c r="O37" s="205">
        <v>1</v>
      </c>
      <c r="P37" s="273" t="s">
        <v>142</v>
      </c>
      <c r="Q37" s="264">
        <f>O37+O38</f>
        <v>1</v>
      </c>
      <c r="R37" s="271" t="str">
        <f>K9</f>
        <v>三重・山前ＦＣ</v>
      </c>
      <c r="S37" s="271"/>
      <c r="T37" s="271"/>
      <c r="U37" s="271"/>
      <c r="V37" s="272" t="s">
        <v>150</v>
      </c>
      <c r="W37" s="272"/>
      <c r="X37" s="272"/>
      <c r="Y37" s="272"/>
      <c r="Z37" s="209"/>
      <c r="AA37" s="213"/>
    </row>
    <row r="38" spans="1:27" ht="17.100000000000001" customHeight="1">
      <c r="A38" s="213"/>
      <c r="B38" s="213"/>
      <c r="C38" s="264"/>
      <c r="D38" s="264"/>
      <c r="E38" s="269"/>
      <c r="F38" s="269"/>
      <c r="G38" s="275"/>
      <c r="H38" s="275"/>
      <c r="I38" s="275"/>
      <c r="J38" s="275"/>
      <c r="K38" s="264"/>
      <c r="L38" s="273"/>
      <c r="M38" s="205">
        <v>0</v>
      </c>
      <c r="N38" s="205" t="s">
        <v>141</v>
      </c>
      <c r="O38" s="205">
        <v>0</v>
      </c>
      <c r="P38" s="273"/>
      <c r="Q38" s="264"/>
      <c r="R38" s="271"/>
      <c r="S38" s="271"/>
      <c r="T38" s="271"/>
      <c r="U38" s="271"/>
      <c r="V38" s="272"/>
      <c r="W38" s="272"/>
      <c r="X38" s="272"/>
      <c r="Y38" s="272"/>
      <c r="Z38" s="209"/>
      <c r="AA38" s="213"/>
    </row>
    <row r="39" spans="1:27" ht="17.100000000000001" customHeight="1">
      <c r="A39" s="213"/>
      <c r="B39" s="213"/>
      <c r="C39" s="22"/>
      <c r="D39" s="205"/>
      <c r="E39" s="22"/>
      <c r="F39" s="22"/>
      <c r="G39" s="125"/>
      <c r="H39" s="125"/>
      <c r="I39" s="125"/>
      <c r="J39" s="125"/>
      <c r="K39" s="40"/>
      <c r="L39" s="41"/>
      <c r="M39" s="205"/>
      <c r="N39" s="205"/>
      <c r="O39" s="205"/>
      <c r="P39" s="41"/>
      <c r="Q39" s="42"/>
      <c r="R39" s="125"/>
      <c r="S39" s="125"/>
      <c r="T39" s="125"/>
      <c r="U39" s="125"/>
      <c r="V39" s="213"/>
      <c r="W39" s="38"/>
      <c r="X39" s="38"/>
      <c r="Y39" s="38"/>
      <c r="Z39" s="38"/>
      <c r="AA39" s="213"/>
    </row>
    <row r="40" spans="1:27" ht="17.100000000000001" customHeight="1">
      <c r="A40" s="213"/>
      <c r="B40" s="213"/>
      <c r="C40" s="22"/>
      <c r="D40" s="205"/>
      <c r="E40" s="22"/>
      <c r="F40" s="22"/>
      <c r="G40" s="125"/>
      <c r="H40" s="125"/>
      <c r="I40" s="125"/>
      <c r="J40" s="125"/>
      <c r="K40" s="40"/>
      <c r="L40" s="41"/>
      <c r="M40" s="205"/>
      <c r="N40" s="205"/>
      <c r="O40" s="205"/>
      <c r="P40" s="41"/>
      <c r="Q40" s="42"/>
      <c r="R40" s="125"/>
      <c r="S40" s="125"/>
      <c r="T40" s="125"/>
      <c r="U40" s="125"/>
      <c r="V40" s="213"/>
      <c r="W40" s="38"/>
      <c r="X40" s="38"/>
      <c r="Y40" s="38"/>
      <c r="Z40" s="38"/>
      <c r="AA40" s="213"/>
    </row>
    <row r="41" spans="1:27" ht="17.100000000000001" customHeight="1">
      <c r="A41" s="213"/>
      <c r="B41" s="213"/>
      <c r="C41" s="264" t="s">
        <v>135</v>
      </c>
      <c r="D41" s="264" t="s">
        <v>151</v>
      </c>
      <c r="E41" s="269">
        <v>0.45833333333333331</v>
      </c>
      <c r="F41" s="269"/>
      <c r="G41" s="274" t="str">
        <f>P9</f>
        <v>大谷東フットボールクラブ</v>
      </c>
      <c r="H41" s="274"/>
      <c r="I41" s="274"/>
      <c r="J41" s="274"/>
      <c r="K41" s="264">
        <f>M41+M42</f>
        <v>1</v>
      </c>
      <c r="L41" s="273" t="s">
        <v>140</v>
      </c>
      <c r="M41" s="205">
        <v>0</v>
      </c>
      <c r="N41" s="205" t="s">
        <v>141</v>
      </c>
      <c r="O41" s="205">
        <v>0</v>
      </c>
      <c r="P41" s="273" t="s">
        <v>142</v>
      </c>
      <c r="Q41" s="264">
        <f>O41+O42</f>
        <v>0</v>
      </c>
      <c r="R41" s="275" t="str">
        <f>V9</f>
        <v>ＪＦＣファイターズ</v>
      </c>
      <c r="S41" s="275"/>
      <c r="T41" s="275"/>
      <c r="U41" s="275"/>
      <c r="V41" s="272" t="s">
        <v>152</v>
      </c>
      <c r="W41" s="272"/>
      <c r="X41" s="272"/>
      <c r="Y41" s="272"/>
      <c r="Z41" s="209"/>
      <c r="AA41" s="213"/>
    </row>
    <row r="42" spans="1:27" ht="17.100000000000001" customHeight="1">
      <c r="A42" s="213"/>
      <c r="B42" s="213"/>
      <c r="C42" s="264"/>
      <c r="D42" s="264"/>
      <c r="E42" s="269"/>
      <c r="F42" s="269"/>
      <c r="G42" s="274"/>
      <c r="H42" s="274"/>
      <c r="I42" s="274"/>
      <c r="J42" s="274"/>
      <c r="K42" s="264"/>
      <c r="L42" s="273"/>
      <c r="M42" s="205">
        <v>1</v>
      </c>
      <c r="N42" s="205" t="s">
        <v>141</v>
      </c>
      <c r="O42" s="205">
        <v>0</v>
      </c>
      <c r="P42" s="273"/>
      <c r="Q42" s="264"/>
      <c r="R42" s="275"/>
      <c r="S42" s="275"/>
      <c r="T42" s="275"/>
      <c r="U42" s="275"/>
      <c r="V42" s="272"/>
      <c r="W42" s="272"/>
      <c r="X42" s="272"/>
      <c r="Y42" s="272"/>
      <c r="Z42" s="209"/>
      <c r="AA42" s="213"/>
    </row>
    <row r="43" spans="1:27" ht="17.100000000000001" customHeight="1">
      <c r="A43" s="213"/>
      <c r="B43" s="213"/>
      <c r="C43" s="205"/>
      <c r="D43" s="205"/>
      <c r="E43" s="206"/>
      <c r="F43" s="206"/>
      <c r="G43" s="207"/>
      <c r="H43" s="207"/>
      <c r="I43" s="207"/>
      <c r="J43" s="207"/>
      <c r="K43" s="205"/>
      <c r="L43" s="128"/>
      <c r="M43" s="205"/>
      <c r="N43" s="205"/>
      <c r="O43" s="205"/>
      <c r="P43" s="128"/>
      <c r="Q43" s="205"/>
      <c r="R43" s="207"/>
      <c r="S43" s="207"/>
      <c r="T43" s="207"/>
      <c r="U43" s="207"/>
      <c r="V43" s="208"/>
      <c r="W43" s="208"/>
      <c r="X43" s="208"/>
      <c r="Y43" s="208"/>
      <c r="Z43" s="209"/>
      <c r="AA43" s="213"/>
    </row>
    <row r="44" spans="1:27" ht="17.100000000000001" customHeight="1">
      <c r="A44" s="213"/>
      <c r="B44" s="213"/>
      <c r="C44" s="264" t="s">
        <v>136</v>
      </c>
      <c r="D44" s="264" t="s">
        <v>151</v>
      </c>
      <c r="E44" s="269">
        <v>0.45833333333333331</v>
      </c>
      <c r="F44" s="269"/>
      <c r="G44" s="270" t="str">
        <f>S9</f>
        <v>しおやＦＣヴィガウス</v>
      </c>
      <c r="H44" s="270"/>
      <c r="I44" s="270"/>
      <c r="J44" s="270"/>
      <c r="K44" s="264">
        <f>M44+M45</f>
        <v>0</v>
      </c>
      <c r="L44" s="273" t="s">
        <v>140</v>
      </c>
      <c r="M44" s="205">
        <v>0</v>
      </c>
      <c r="N44" s="205" t="s">
        <v>141</v>
      </c>
      <c r="O44" s="205">
        <v>1</v>
      </c>
      <c r="P44" s="273" t="s">
        <v>142</v>
      </c>
      <c r="Q44" s="264">
        <f>O44+O45</f>
        <v>1</v>
      </c>
      <c r="R44" s="271" t="str">
        <f>Y9</f>
        <v>上河内ジュニアサッカークラブ</v>
      </c>
      <c r="S44" s="271"/>
      <c r="T44" s="271"/>
      <c r="U44" s="271"/>
      <c r="V44" s="272" t="s">
        <v>153</v>
      </c>
      <c r="W44" s="272"/>
      <c r="X44" s="272"/>
      <c r="Y44" s="272"/>
      <c r="Z44" s="209"/>
      <c r="AA44" s="213"/>
    </row>
    <row r="45" spans="1:27" ht="17.100000000000001" customHeight="1">
      <c r="A45" s="213"/>
      <c r="B45" s="213"/>
      <c r="C45" s="264"/>
      <c r="D45" s="264"/>
      <c r="E45" s="269"/>
      <c r="F45" s="269"/>
      <c r="G45" s="270"/>
      <c r="H45" s="270"/>
      <c r="I45" s="270"/>
      <c r="J45" s="270"/>
      <c r="K45" s="264"/>
      <c r="L45" s="273"/>
      <c r="M45" s="205">
        <v>0</v>
      </c>
      <c r="N45" s="205" t="s">
        <v>141</v>
      </c>
      <c r="O45" s="205">
        <v>0</v>
      </c>
      <c r="P45" s="273"/>
      <c r="Q45" s="264"/>
      <c r="R45" s="271"/>
      <c r="S45" s="271"/>
      <c r="T45" s="271"/>
      <c r="U45" s="271"/>
      <c r="V45" s="272"/>
      <c r="W45" s="272"/>
      <c r="X45" s="272"/>
      <c r="Y45" s="272"/>
      <c r="Z45" s="209"/>
      <c r="AA45" s="213"/>
    </row>
    <row r="46" spans="1:27" ht="17.100000000000001" customHeight="1">
      <c r="A46" s="213"/>
      <c r="B46" s="213"/>
      <c r="C46" s="22"/>
      <c r="D46" s="22"/>
      <c r="E46" s="22"/>
      <c r="F46" s="22"/>
      <c r="G46" s="125"/>
      <c r="H46" s="125"/>
      <c r="I46" s="125"/>
      <c r="J46" s="125"/>
      <c r="K46" s="40"/>
      <c r="L46" s="22"/>
      <c r="M46" s="205"/>
      <c r="N46" s="205"/>
      <c r="O46" s="205"/>
      <c r="P46" s="22"/>
      <c r="Q46" s="42"/>
      <c r="R46" s="125"/>
      <c r="S46" s="125"/>
      <c r="T46" s="125"/>
      <c r="U46" s="125"/>
      <c r="V46" s="213"/>
      <c r="W46" s="38"/>
      <c r="X46" s="38"/>
      <c r="Y46" s="38"/>
      <c r="Z46" s="38"/>
      <c r="AA46" s="213"/>
    </row>
    <row r="47" spans="1:27" ht="17.100000000000001" customHeight="1">
      <c r="A47" s="213"/>
      <c r="B47" s="213"/>
      <c r="C47" s="22"/>
      <c r="D47" s="22"/>
      <c r="E47" s="22"/>
      <c r="F47" s="22"/>
      <c r="G47" s="125"/>
      <c r="H47" s="125"/>
      <c r="I47" s="125"/>
      <c r="J47" s="125"/>
      <c r="K47" s="40"/>
      <c r="L47" s="22"/>
      <c r="M47" s="205"/>
      <c r="N47" s="205"/>
      <c r="O47" s="205"/>
      <c r="P47" s="22"/>
      <c r="Q47" s="42"/>
      <c r="R47" s="125"/>
      <c r="S47" s="125"/>
      <c r="T47" s="125"/>
      <c r="U47" s="125"/>
      <c r="V47" s="213"/>
      <c r="W47" s="38"/>
      <c r="X47" s="38"/>
      <c r="Y47" s="38"/>
      <c r="Z47" s="38"/>
      <c r="AA47" s="213"/>
    </row>
    <row r="48" spans="1:27" ht="17.100000000000001" customHeight="1">
      <c r="A48" s="213"/>
      <c r="B48" s="213"/>
      <c r="C48" s="264" t="s">
        <v>135</v>
      </c>
      <c r="D48" s="264" t="s">
        <v>154</v>
      </c>
      <c r="E48" s="269">
        <v>0.4861111111111111</v>
      </c>
      <c r="F48" s="269"/>
      <c r="G48" s="274" t="str">
        <f>B9</f>
        <v>ＦＣアネーロ宇都宮・Ｕ－１２</v>
      </c>
      <c r="H48" s="274"/>
      <c r="I48" s="274"/>
      <c r="J48" s="274"/>
      <c r="K48" s="264">
        <f>M48+M49</f>
        <v>2</v>
      </c>
      <c r="L48" s="273" t="s">
        <v>140</v>
      </c>
      <c r="M48" s="205">
        <v>1</v>
      </c>
      <c r="N48" s="205" t="s">
        <v>141</v>
      </c>
      <c r="O48" s="205">
        <v>0</v>
      </c>
      <c r="P48" s="273" t="s">
        <v>142</v>
      </c>
      <c r="Q48" s="264">
        <f>O48+O49</f>
        <v>0</v>
      </c>
      <c r="R48" s="275" t="str">
        <f>K9</f>
        <v>三重・山前ＦＣ</v>
      </c>
      <c r="S48" s="275"/>
      <c r="T48" s="275"/>
      <c r="U48" s="275"/>
      <c r="V48" s="272" t="s">
        <v>143</v>
      </c>
      <c r="W48" s="272"/>
      <c r="X48" s="272"/>
      <c r="Y48" s="272"/>
      <c r="Z48" s="209"/>
      <c r="AA48" s="213"/>
    </row>
    <row r="49" spans="1:27" ht="17.100000000000001" customHeight="1">
      <c r="A49" s="213"/>
      <c r="B49" s="213"/>
      <c r="C49" s="264"/>
      <c r="D49" s="264"/>
      <c r="E49" s="269"/>
      <c r="F49" s="269"/>
      <c r="G49" s="274"/>
      <c r="H49" s="274"/>
      <c r="I49" s="274"/>
      <c r="J49" s="274"/>
      <c r="K49" s="264"/>
      <c r="L49" s="273"/>
      <c r="M49" s="205">
        <v>1</v>
      </c>
      <c r="N49" s="205" t="s">
        <v>141</v>
      </c>
      <c r="O49" s="205">
        <v>0</v>
      </c>
      <c r="P49" s="273"/>
      <c r="Q49" s="264"/>
      <c r="R49" s="275"/>
      <c r="S49" s="275"/>
      <c r="T49" s="275"/>
      <c r="U49" s="275"/>
      <c r="V49" s="272"/>
      <c r="W49" s="272"/>
      <c r="X49" s="272"/>
      <c r="Y49" s="272"/>
      <c r="Z49" s="209"/>
      <c r="AA49" s="213"/>
    </row>
    <row r="50" spans="1:27" ht="17.100000000000001" customHeight="1">
      <c r="A50" s="213"/>
      <c r="B50" s="213"/>
      <c r="C50" s="205"/>
      <c r="D50" s="205"/>
      <c r="E50" s="206"/>
      <c r="F50" s="206"/>
      <c r="G50" s="207"/>
      <c r="H50" s="207"/>
      <c r="I50" s="207"/>
      <c r="J50" s="207"/>
      <c r="K50" s="205"/>
      <c r="L50" s="128"/>
      <c r="M50" s="205"/>
      <c r="N50" s="205"/>
      <c r="O50" s="205"/>
      <c r="P50" s="128"/>
      <c r="Q50" s="205"/>
      <c r="R50" s="207"/>
      <c r="S50" s="207"/>
      <c r="T50" s="207"/>
      <c r="U50" s="207"/>
      <c r="V50" s="208"/>
      <c r="W50" s="208"/>
      <c r="X50" s="208"/>
      <c r="Y50" s="208"/>
      <c r="Z50" s="209"/>
      <c r="AA50" s="213"/>
    </row>
    <row r="51" spans="1:27" ht="17.100000000000001" customHeight="1">
      <c r="A51" s="213"/>
      <c r="B51" s="213"/>
      <c r="C51" s="264" t="s">
        <v>136</v>
      </c>
      <c r="D51" s="264" t="s">
        <v>154</v>
      </c>
      <c r="E51" s="269">
        <v>0.4861111111111111</v>
      </c>
      <c r="F51" s="269"/>
      <c r="G51" s="277" t="str">
        <f>E9</f>
        <v>小山三小ＦＣ</v>
      </c>
      <c r="H51" s="277"/>
      <c r="I51" s="277"/>
      <c r="J51" s="277"/>
      <c r="K51" s="264">
        <f>M51+M52</f>
        <v>1</v>
      </c>
      <c r="L51" s="273" t="s">
        <v>140</v>
      </c>
      <c r="M51" s="205">
        <v>0</v>
      </c>
      <c r="N51" s="205" t="s">
        <v>141</v>
      </c>
      <c r="O51" s="205">
        <v>0</v>
      </c>
      <c r="P51" s="273" t="s">
        <v>142</v>
      </c>
      <c r="Q51" s="264">
        <f>O51+O52</f>
        <v>1</v>
      </c>
      <c r="R51" s="276" t="str">
        <f>H9</f>
        <v>ボンジボーラ栃木</v>
      </c>
      <c r="S51" s="276"/>
      <c r="T51" s="276"/>
      <c r="U51" s="276"/>
      <c r="V51" s="272" t="s">
        <v>144</v>
      </c>
      <c r="W51" s="272"/>
      <c r="X51" s="272"/>
      <c r="Y51" s="272"/>
      <c r="Z51" s="209"/>
      <c r="AA51" s="213"/>
    </row>
    <row r="52" spans="1:27" ht="17.100000000000001" customHeight="1">
      <c r="A52" s="213"/>
      <c r="B52" s="213"/>
      <c r="C52" s="264"/>
      <c r="D52" s="264"/>
      <c r="E52" s="269"/>
      <c r="F52" s="269"/>
      <c r="G52" s="277"/>
      <c r="H52" s="277"/>
      <c r="I52" s="277"/>
      <c r="J52" s="277"/>
      <c r="K52" s="264"/>
      <c r="L52" s="273"/>
      <c r="M52" s="205">
        <v>1</v>
      </c>
      <c r="N52" s="205" t="s">
        <v>141</v>
      </c>
      <c r="O52" s="205">
        <v>1</v>
      </c>
      <c r="P52" s="273"/>
      <c r="Q52" s="264"/>
      <c r="R52" s="276"/>
      <c r="S52" s="276"/>
      <c r="T52" s="276"/>
      <c r="U52" s="276"/>
      <c r="V52" s="272"/>
      <c r="W52" s="272"/>
      <c r="X52" s="272"/>
      <c r="Y52" s="272"/>
      <c r="Z52" s="209"/>
      <c r="AA52" s="213"/>
    </row>
    <row r="53" spans="1:27" ht="17.100000000000001" customHeight="1">
      <c r="A53" s="213"/>
      <c r="B53" s="213"/>
      <c r="C53" s="205"/>
      <c r="D53" s="205"/>
      <c r="E53" s="206"/>
      <c r="F53" s="206"/>
      <c r="G53" s="207"/>
      <c r="H53" s="207"/>
      <c r="I53" s="207"/>
      <c r="J53" s="207"/>
      <c r="K53" s="205"/>
      <c r="L53" s="128"/>
      <c r="M53" s="205"/>
      <c r="N53" s="205"/>
      <c r="O53" s="205"/>
      <c r="P53" s="128"/>
      <c r="Q53" s="205"/>
      <c r="R53" s="207"/>
      <c r="S53" s="207"/>
      <c r="T53" s="207"/>
      <c r="U53" s="207"/>
      <c r="V53" s="208"/>
      <c r="W53" s="208"/>
      <c r="X53" s="208"/>
      <c r="Y53" s="208"/>
      <c r="Z53" s="209"/>
      <c r="AA53" s="213"/>
    </row>
    <row r="54" spans="1:27" ht="17.100000000000001" customHeight="1">
      <c r="A54" s="213"/>
      <c r="B54" s="213"/>
      <c r="C54" s="213"/>
      <c r="D54" s="213"/>
      <c r="E54" s="213"/>
      <c r="F54" s="213"/>
      <c r="G54" s="125"/>
      <c r="H54" s="125"/>
      <c r="I54" s="125"/>
      <c r="J54" s="125"/>
      <c r="K54" s="214"/>
      <c r="L54" s="213"/>
      <c r="M54" s="205"/>
      <c r="N54" s="205"/>
      <c r="O54" s="205"/>
      <c r="P54" s="213"/>
      <c r="Q54" s="215"/>
      <c r="R54" s="125"/>
      <c r="S54" s="125"/>
      <c r="T54" s="125"/>
      <c r="U54" s="125"/>
      <c r="V54" s="213"/>
      <c r="W54" s="213"/>
      <c r="X54" s="213"/>
      <c r="Y54" s="213"/>
      <c r="Z54" s="213"/>
      <c r="AA54" s="213"/>
    </row>
    <row r="55" spans="1:27" ht="17.100000000000001" customHeight="1">
      <c r="A55" s="213"/>
      <c r="B55" s="213"/>
      <c r="C55" s="264" t="s">
        <v>135</v>
      </c>
      <c r="D55" s="264" t="s">
        <v>155</v>
      </c>
      <c r="E55" s="269">
        <v>0.51388888888888895</v>
      </c>
      <c r="F55" s="269"/>
      <c r="G55" s="276" t="str">
        <f>P9</f>
        <v>大谷東フットボールクラブ</v>
      </c>
      <c r="H55" s="276"/>
      <c r="I55" s="276"/>
      <c r="J55" s="276"/>
      <c r="K55" s="264">
        <f>M55+M56</f>
        <v>0</v>
      </c>
      <c r="L55" s="273" t="s">
        <v>140</v>
      </c>
      <c r="M55" s="205">
        <v>0</v>
      </c>
      <c r="N55" s="205" t="s">
        <v>141</v>
      </c>
      <c r="O55" s="205">
        <v>0</v>
      </c>
      <c r="P55" s="273" t="s">
        <v>142</v>
      </c>
      <c r="Q55" s="264">
        <f>O55+O56</f>
        <v>0</v>
      </c>
      <c r="R55" s="277" t="str">
        <f>Y9</f>
        <v>上河内ジュニアサッカークラブ</v>
      </c>
      <c r="S55" s="277"/>
      <c r="T55" s="277"/>
      <c r="U55" s="277"/>
      <c r="V55" s="272" t="s">
        <v>146</v>
      </c>
      <c r="W55" s="272"/>
      <c r="X55" s="272"/>
      <c r="Y55" s="272"/>
      <c r="Z55" s="209"/>
      <c r="AA55" s="213"/>
    </row>
    <row r="56" spans="1:27" ht="17.100000000000001" customHeight="1">
      <c r="A56" s="213"/>
      <c r="B56" s="213"/>
      <c r="C56" s="264"/>
      <c r="D56" s="264"/>
      <c r="E56" s="269"/>
      <c r="F56" s="269"/>
      <c r="G56" s="276"/>
      <c r="H56" s="276"/>
      <c r="I56" s="276"/>
      <c r="J56" s="276"/>
      <c r="K56" s="264"/>
      <c r="L56" s="273"/>
      <c r="M56" s="205">
        <v>0</v>
      </c>
      <c r="N56" s="205" t="s">
        <v>141</v>
      </c>
      <c r="O56" s="205">
        <v>0</v>
      </c>
      <c r="P56" s="273"/>
      <c r="Q56" s="264"/>
      <c r="R56" s="277"/>
      <c r="S56" s="277"/>
      <c r="T56" s="277"/>
      <c r="U56" s="277"/>
      <c r="V56" s="272"/>
      <c r="W56" s="272"/>
      <c r="X56" s="272"/>
      <c r="Y56" s="272"/>
      <c r="Z56" s="209"/>
      <c r="AA56" s="213"/>
    </row>
    <row r="57" spans="1:27" ht="17.100000000000001" customHeight="1">
      <c r="A57" s="213"/>
      <c r="B57" s="213"/>
      <c r="C57" s="205"/>
      <c r="D57" s="205"/>
      <c r="E57" s="206"/>
      <c r="F57" s="206"/>
      <c r="G57" s="207"/>
      <c r="H57" s="207"/>
      <c r="I57" s="207"/>
      <c r="J57" s="207"/>
      <c r="K57" s="205"/>
      <c r="L57" s="128"/>
      <c r="M57" s="205"/>
      <c r="N57" s="205"/>
      <c r="O57" s="205"/>
      <c r="P57" s="128"/>
      <c r="Q57" s="205"/>
      <c r="R57" s="207"/>
      <c r="S57" s="207"/>
      <c r="T57" s="207"/>
      <c r="U57" s="207"/>
      <c r="V57" s="208"/>
      <c r="W57" s="208"/>
      <c r="X57" s="208"/>
      <c r="Y57" s="208"/>
      <c r="Z57" s="209"/>
      <c r="AA57" s="213"/>
    </row>
    <row r="58" spans="1:27" ht="17.100000000000001" customHeight="1">
      <c r="A58" s="213"/>
      <c r="B58" s="213"/>
      <c r="C58" s="264" t="s">
        <v>136</v>
      </c>
      <c r="D58" s="264" t="s">
        <v>155</v>
      </c>
      <c r="E58" s="269">
        <v>0.51388888888888895</v>
      </c>
      <c r="F58" s="269"/>
      <c r="G58" s="270" t="str">
        <f>S9</f>
        <v>しおやＦＣヴィガウス</v>
      </c>
      <c r="H58" s="270"/>
      <c r="I58" s="270"/>
      <c r="J58" s="270"/>
      <c r="K58" s="264">
        <f>M58+M59</f>
        <v>0</v>
      </c>
      <c r="L58" s="273" t="s">
        <v>140</v>
      </c>
      <c r="M58" s="205">
        <v>0</v>
      </c>
      <c r="N58" s="205" t="s">
        <v>141</v>
      </c>
      <c r="O58" s="205">
        <v>5</v>
      </c>
      <c r="P58" s="273" t="s">
        <v>142</v>
      </c>
      <c r="Q58" s="264">
        <f>O58+O59</f>
        <v>8</v>
      </c>
      <c r="R58" s="271" t="str">
        <f>V9</f>
        <v>ＪＦＣファイターズ</v>
      </c>
      <c r="S58" s="271"/>
      <c r="T58" s="271"/>
      <c r="U58" s="271"/>
      <c r="V58" s="272" t="s">
        <v>147</v>
      </c>
      <c r="W58" s="272"/>
      <c r="X58" s="272"/>
      <c r="Y58" s="272"/>
      <c r="Z58" s="209"/>
      <c r="AA58" s="213"/>
    </row>
    <row r="59" spans="1:27" ht="17.100000000000001" customHeight="1">
      <c r="A59" s="213"/>
      <c r="B59" s="213"/>
      <c r="C59" s="264"/>
      <c r="D59" s="264"/>
      <c r="E59" s="269"/>
      <c r="F59" s="269"/>
      <c r="G59" s="270"/>
      <c r="H59" s="270"/>
      <c r="I59" s="270"/>
      <c r="J59" s="270"/>
      <c r="K59" s="264"/>
      <c r="L59" s="273"/>
      <c r="M59" s="205">
        <v>0</v>
      </c>
      <c r="N59" s="205" t="s">
        <v>141</v>
      </c>
      <c r="O59" s="205">
        <v>3</v>
      </c>
      <c r="P59" s="273"/>
      <c r="Q59" s="264"/>
      <c r="R59" s="271"/>
      <c r="S59" s="271"/>
      <c r="T59" s="271"/>
      <c r="U59" s="271"/>
      <c r="V59" s="272"/>
      <c r="W59" s="272"/>
      <c r="X59" s="272"/>
      <c r="Y59" s="272"/>
      <c r="Z59" s="209"/>
      <c r="AA59" s="213"/>
    </row>
    <row r="60" spans="1:27" ht="17.100000000000001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32.1" customHeight="1">
      <c r="A61" s="278" t="str">
        <f>F4</f>
        <v>Ａ</v>
      </c>
      <c r="B61" s="278"/>
      <c r="C61" s="279" t="str">
        <f>A63</f>
        <v>ＦＣアネーロ宇都宮・Ｕ－１２</v>
      </c>
      <c r="D61" s="279"/>
      <c r="E61" s="280" t="str">
        <f>A65</f>
        <v>小山三小ＦＣ</v>
      </c>
      <c r="F61" s="280"/>
      <c r="G61" s="280" t="str">
        <f>A67</f>
        <v>ボンジボーラ栃木</v>
      </c>
      <c r="H61" s="280"/>
      <c r="I61" s="279" t="str">
        <f>A69</f>
        <v>三重・山前ＦＣ</v>
      </c>
      <c r="J61" s="279"/>
      <c r="K61" s="281" t="s">
        <v>156</v>
      </c>
      <c r="L61" s="282" t="s">
        <v>157</v>
      </c>
      <c r="M61" s="281" t="s">
        <v>158</v>
      </c>
      <c r="N61" s="213"/>
      <c r="O61" s="278" t="str">
        <f>T4</f>
        <v>Ｂ</v>
      </c>
      <c r="P61" s="278"/>
      <c r="Q61" s="280" t="str">
        <f>P9</f>
        <v>大谷東フットボールクラブ</v>
      </c>
      <c r="R61" s="280"/>
      <c r="S61" s="279" t="str">
        <f>S9</f>
        <v>しおやＦＣヴィガウス</v>
      </c>
      <c r="T61" s="279"/>
      <c r="U61" s="279" t="str">
        <f>V9</f>
        <v>ＪＦＣファイターズ</v>
      </c>
      <c r="V61" s="279"/>
      <c r="W61" s="279" t="str">
        <f>Y9</f>
        <v>上河内ジュニアサッカークラブ</v>
      </c>
      <c r="X61" s="279"/>
      <c r="Y61" s="281" t="s">
        <v>156</v>
      </c>
      <c r="Z61" s="282" t="s">
        <v>157</v>
      </c>
      <c r="AA61" s="281" t="s">
        <v>158</v>
      </c>
    </row>
    <row r="62" spans="1:27" ht="32.1" customHeight="1">
      <c r="A62" s="278"/>
      <c r="B62" s="278"/>
      <c r="C62" s="279"/>
      <c r="D62" s="279"/>
      <c r="E62" s="280"/>
      <c r="F62" s="280"/>
      <c r="G62" s="280"/>
      <c r="H62" s="280"/>
      <c r="I62" s="279"/>
      <c r="J62" s="279"/>
      <c r="K62" s="281"/>
      <c r="L62" s="282"/>
      <c r="M62" s="281"/>
      <c r="N62" s="213"/>
      <c r="O62" s="278"/>
      <c r="P62" s="278"/>
      <c r="Q62" s="280"/>
      <c r="R62" s="280"/>
      <c r="S62" s="279"/>
      <c r="T62" s="279"/>
      <c r="U62" s="279"/>
      <c r="V62" s="279"/>
      <c r="W62" s="279"/>
      <c r="X62" s="279"/>
      <c r="Y62" s="281"/>
      <c r="Z62" s="282"/>
      <c r="AA62" s="281"/>
    </row>
    <row r="63" spans="1:27" ht="18" customHeight="1">
      <c r="A63" s="283" t="str">
        <f>B9</f>
        <v>ＦＣアネーロ宇都宮・Ｕ－１２</v>
      </c>
      <c r="B63" s="283"/>
      <c r="C63" s="284"/>
      <c r="D63" s="285"/>
      <c r="E63" s="216">
        <f>K20</f>
        <v>0</v>
      </c>
      <c r="F63" s="216">
        <f>Q20</f>
        <v>1</v>
      </c>
      <c r="G63" s="216">
        <f>K34</f>
        <v>1</v>
      </c>
      <c r="H63" s="216">
        <f>Q34</f>
        <v>2</v>
      </c>
      <c r="I63" s="216">
        <f>K48</f>
        <v>2</v>
      </c>
      <c r="J63" s="216">
        <f>Q48</f>
        <v>0</v>
      </c>
      <c r="K63" s="288">
        <f>COUNTIF(C64:J64,"○")*3+COUNTIF(C64:J64,"△")</f>
        <v>3</v>
      </c>
      <c r="L63" s="288">
        <f>E63-F63+G63-H63+I63-J63</f>
        <v>0</v>
      </c>
      <c r="M63" s="288">
        <v>3</v>
      </c>
      <c r="N63" s="213"/>
      <c r="O63" s="290" t="str">
        <f>P9</f>
        <v>大谷東フットボールクラブ</v>
      </c>
      <c r="P63" s="291"/>
      <c r="Q63" s="294"/>
      <c r="R63" s="295"/>
      <c r="S63" s="216">
        <f>K27</f>
        <v>0</v>
      </c>
      <c r="T63" s="216">
        <f>Q27</f>
        <v>0</v>
      </c>
      <c r="U63" s="216">
        <f>K41</f>
        <v>1</v>
      </c>
      <c r="V63" s="216">
        <f>Q41</f>
        <v>0</v>
      </c>
      <c r="W63" s="216">
        <f>K55</f>
        <v>0</v>
      </c>
      <c r="X63" s="216">
        <f>Q55</f>
        <v>0</v>
      </c>
      <c r="Y63" s="298">
        <f>COUNTIF(Q64:X64,"○")*3+COUNTIF(Q64:X64,"△")</f>
        <v>5</v>
      </c>
      <c r="Z63" s="298">
        <f>S63-T63+U63-V63+W63-X63</f>
        <v>1</v>
      </c>
      <c r="AA63" s="298">
        <v>2</v>
      </c>
    </row>
    <row r="64" spans="1:27" ht="18" customHeight="1">
      <c r="A64" s="283"/>
      <c r="B64" s="283"/>
      <c r="C64" s="286"/>
      <c r="D64" s="287"/>
      <c r="E64" s="300" t="str">
        <f>IF(E63&gt;F63,"○",IF(E63&lt;F63,"×",IF(E63=F63,"△")))</f>
        <v>×</v>
      </c>
      <c r="F64" s="301"/>
      <c r="G64" s="300" t="str">
        <f>IF(G63&gt;H63,"○",IF(G63&lt;H63,"×",IF(G63=H63,"△")))</f>
        <v>×</v>
      </c>
      <c r="H64" s="301"/>
      <c r="I64" s="300" t="str">
        <f>IF(I63&gt;J63,"○",IF(I63&lt;J63,"×",IF(I63=J63,"△")))</f>
        <v>○</v>
      </c>
      <c r="J64" s="301"/>
      <c r="K64" s="289"/>
      <c r="L64" s="289"/>
      <c r="M64" s="289"/>
      <c r="N64" s="213"/>
      <c r="O64" s="292"/>
      <c r="P64" s="293"/>
      <c r="Q64" s="296"/>
      <c r="R64" s="297"/>
      <c r="S64" s="300" t="str">
        <f>IF(S63&gt;T63,"○",IF(S63&lt;T63,"×",IF(S63=T63,"△")))</f>
        <v>△</v>
      </c>
      <c r="T64" s="301"/>
      <c r="U64" s="300" t="str">
        <f>IF(U63&gt;V63,"○",IF(U63&lt;V63,"×",IF(U63=V63,"△")))</f>
        <v>○</v>
      </c>
      <c r="V64" s="301"/>
      <c r="W64" s="300" t="str">
        <f>IF(W63&gt;X63,"○",IF(W63&lt;X63,"×",IF(W63=X63,"△")))</f>
        <v>△</v>
      </c>
      <c r="X64" s="301"/>
      <c r="Y64" s="299"/>
      <c r="Z64" s="299"/>
      <c r="AA64" s="299"/>
    </row>
    <row r="65" spans="1:27" ht="18" customHeight="1">
      <c r="A65" s="283" t="str">
        <f>E9</f>
        <v>小山三小ＦＣ</v>
      </c>
      <c r="B65" s="283"/>
      <c r="C65" s="216">
        <f>F63</f>
        <v>1</v>
      </c>
      <c r="D65" s="216">
        <f>E63</f>
        <v>0</v>
      </c>
      <c r="E65" s="294"/>
      <c r="F65" s="295"/>
      <c r="G65" s="216">
        <f>K51</f>
        <v>1</v>
      </c>
      <c r="H65" s="216">
        <f>Q51</f>
        <v>1</v>
      </c>
      <c r="I65" s="216">
        <f>K37</f>
        <v>0</v>
      </c>
      <c r="J65" s="216">
        <f>Q37</f>
        <v>1</v>
      </c>
      <c r="K65" s="288">
        <f>COUNTIF(C66:J66,"○")*3+COUNTIF(C66:J66,"△")</f>
        <v>4</v>
      </c>
      <c r="L65" s="288">
        <f>C65-D65+G65-H65+I65-J65</f>
        <v>0</v>
      </c>
      <c r="M65" s="288">
        <v>2</v>
      </c>
      <c r="N65" s="213"/>
      <c r="O65" s="290" t="str">
        <f>S9</f>
        <v>しおやＦＣヴィガウス</v>
      </c>
      <c r="P65" s="291"/>
      <c r="Q65" s="216">
        <f>T63</f>
        <v>0</v>
      </c>
      <c r="R65" s="216">
        <f>S63</f>
        <v>0</v>
      </c>
      <c r="S65" s="294"/>
      <c r="T65" s="295"/>
      <c r="U65" s="216">
        <f>K58</f>
        <v>0</v>
      </c>
      <c r="V65" s="216">
        <f>Q58</f>
        <v>8</v>
      </c>
      <c r="W65" s="216">
        <f>K44</f>
        <v>0</v>
      </c>
      <c r="X65" s="216">
        <f>Q44</f>
        <v>1</v>
      </c>
      <c r="Y65" s="298">
        <f>COUNTIF(Q66:X66,"○")*3+COUNTIF(Q66:X66,"△")</f>
        <v>1</v>
      </c>
      <c r="Z65" s="298">
        <f>Q65-R65+U65-V65+W65-X65</f>
        <v>-9</v>
      </c>
      <c r="AA65" s="298">
        <v>4</v>
      </c>
    </row>
    <row r="66" spans="1:27" ht="18" customHeight="1">
      <c r="A66" s="283"/>
      <c r="B66" s="283"/>
      <c r="C66" s="300" t="str">
        <f>IF(C65&gt;D65,"○",IF(C65&lt;D65,"×",IF(C65=D65,"△")))</f>
        <v>○</v>
      </c>
      <c r="D66" s="301"/>
      <c r="E66" s="296"/>
      <c r="F66" s="297"/>
      <c r="G66" s="300" t="str">
        <f>IF(G65&gt;H65,"○",IF(G65&lt;H65,"×",IF(G65=H65,"△")))</f>
        <v>△</v>
      </c>
      <c r="H66" s="301"/>
      <c r="I66" s="300" t="str">
        <f>IF(I65&gt;J65,"○",IF(I65&lt;J65,"×",IF(I65=J65,"△")))</f>
        <v>×</v>
      </c>
      <c r="J66" s="301"/>
      <c r="K66" s="289"/>
      <c r="L66" s="289"/>
      <c r="M66" s="289"/>
      <c r="N66" s="213"/>
      <c r="O66" s="292"/>
      <c r="P66" s="293"/>
      <c r="Q66" s="300" t="str">
        <f>IF(Q65&gt;R65,"○",IF(Q65&lt;R65,"×",IF(Q65=R65,"△")))</f>
        <v>△</v>
      </c>
      <c r="R66" s="301"/>
      <c r="S66" s="296"/>
      <c r="T66" s="297"/>
      <c r="U66" s="300" t="str">
        <f>IF(U65&gt;V65,"○",IF(U65&lt;V65,"×",IF(U65=V65,"△")))</f>
        <v>×</v>
      </c>
      <c r="V66" s="301"/>
      <c r="W66" s="300" t="str">
        <f>IF(W65&gt;X65,"○",IF(W65&lt;X65,"×",IF(W65=X65,"△")))</f>
        <v>×</v>
      </c>
      <c r="X66" s="301"/>
      <c r="Y66" s="299"/>
      <c r="Z66" s="299"/>
      <c r="AA66" s="299"/>
    </row>
    <row r="67" spans="1:27" ht="18" customHeight="1">
      <c r="A67" s="283" t="str">
        <f>H9</f>
        <v>ボンジボーラ栃木</v>
      </c>
      <c r="B67" s="283"/>
      <c r="C67" s="216">
        <f>H63</f>
        <v>2</v>
      </c>
      <c r="D67" s="216">
        <f>G63</f>
        <v>1</v>
      </c>
      <c r="E67" s="216">
        <f>H65</f>
        <v>1</v>
      </c>
      <c r="F67" s="216">
        <f>G65</f>
        <v>1</v>
      </c>
      <c r="G67" s="294"/>
      <c r="H67" s="295"/>
      <c r="I67" s="216">
        <f>K23</f>
        <v>2</v>
      </c>
      <c r="J67" s="216">
        <f>Q23</f>
        <v>1</v>
      </c>
      <c r="K67" s="288">
        <f>COUNTIF(C68:J68,"○")*3+COUNTIF(C68:J68,"△")</f>
        <v>7</v>
      </c>
      <c r="L67" s="288">
        <f>C67-D67+E67-F67+I67-J67</f>
        <v>2</v>
      </c>
      <c r="M67" s="288">
        <v>1</v>
      </c>
      <c r="N67" s="213"/>
      <c r="O67" s="290" t="str">
        <f>V9</f>
        <v>ＪＦＣファイターズ</v>
      </c>
      <c r="P67" s="291"/>
      <c r="Q67" s="216">
        <f>V63</f>
        <v>0</v>
      </c>
      <c r="R67" s="216">
        <f>U63</f>
        <v>1</v>
      </c>
      <c r="S67" s="216">
        <f>V65</f>
        <v>8</v>
      </c>
      <c r="T67" s="216">
        <f>U65</f>
        <v>0</v>
      </c>
      <c r="U67" s="294"/>
      <c r="V67" s="295"/>
      <c r="W67" s="216">
        <f>K30</f>
        <v>1</v>
      </c>
      <c r="X67" s="216">
        <f>Q30</f>
        <v>1</v>
      </c>
      <c r="Y67" s="298">
        <f>COUNTIF(Q68:X68,"○")*3+COUNTIF(Q68:X68,"△")</f>
        <v>4</v>
      </c>
      <c r="Z67" s="298">
        <f>Q67-R67+S67-T67+W67-X67</f>
        <v>7</v>
      </c>
      <c r="AA67" s="298">
        <v>3</v>
      </c>
    </row>
    <row r="68" spans="1:27" ht="18" customHeight="1">
      <c r="A68" s="283"/>
      <c r="B68" s="283"/>
      <c r="C68" s="300" t="str">
        <f>IF(C67&gt;D67,"○",IF(C67&lt;D67,"×",IF(C67=D67,"△")))</f>
        <v>○</v>
      </c>
      <c r="D68" s="301"/>
      <c r="E68" s="300" t="str">
        <f>IF(E67&gt;F67,"○",IF(E67&lt;F67,"×",IF(E67=F67,"△")))</f>
        <v>△</v>
      </c>
      <c r="F68" s="301"/>
      <c r="G68" s="296"/>
      <c r="H68" s="297"/>
      <c r="I68" s="300" t="str">
        <f>IF(I67&gt;J67,"○",IF(I67&lt;J67,"×",IF(I67=J67,"△")))</f>
        <v>○</v>
      </c>
      <c r="J68" s="301"/>
      <c r="K68" s="289"/>
      <c r="L68" s="289"/>
      <c r="M68" s="289"/>
      <c r="N68" s="213"/>
      <c r="O68" s="292"/>
      <c r="P68" s="293"/>
      <c r="Q68" s="300" t="str">
        <f>IF(Q67&gt;R67,"○",IF(Q67&lt;R67,"×",IF(Q67=R67,"△")))</f>
        <v>×</v>
      </c>
      <c r="R68" s="301"/>
      <c r="S68" s="300" t="str">
        <f>IF(S67&gt;T67,"○",IF(S67&lt;T67,"×",IF(S67=T67,"△")))</f>
        <v>○</v>
      </c>
      <c r="T68" s="301"/>
      <c r="U68" s="296"/>
      <c r="V68" s="297"/>
      <c r="W68" s="300" t="str">
        <f>IF(W67&gt;X67,"○",IF(W67&lt;X67,"×",IF(W67=X67,"△")))</f>
        <v>△</v>
      </c>
      <c r="X68" s="301"/>
      <c r="Y68" s="299"/>
      <c r="Z68" s="299"/>
      <c r="AA68" s="299"/>
    </row>
    <row r="69" spans="1:27" ht="18" customHeight="1">
      <c r="A69" s="302" t="str">
        <f>K9</f>
        <v>三重・山前ＦＣ</v>
      </c>
      <c r="B69" s="302"/>
      <c r="C69" s="216">
        <f>J63</f>
        <v>0</v>
      </c>
      <c r="D69" s="216">
        <f>I63</f>
        <v>2</v>
      </c>
      <c r="E69" s="216">
        <f>J65</f>
        <v>1</v>
      </c>
      <c r="F69" s="216">
        <f>I65</f>
        <v>0</v>
      </c>
      <c r="G69" s="216">
        <f>J67</f>
        <v>1</v>
      </c>
      <c r="H69" s="216">
        <f>I67</f>
        <v>2</v>
      </c>
      <c r="I69" s="284"/>
      <c r="J69" s="285"/>
      <c r="K69" s="288">
        <f>COUNTIF(C70:J70,"○")*3+COUNTIF(C70:J70,"△")</f>
        <v>3</v>
      </c>
      <c r="L69" s="288">
        <f>C69-D69+E69-F69+G69-H69</f>
        <v>-2</v>
      </c>
      <c r="M69" s="288">
        <v>4</v>
      </c>
      <c r="N69" s="213"/>
      <c r="O69" s="303" t="str">
        <f>Y9</f>
        <v>上河内ジュニアサッカークラブ</v>
      </c>
      <c r="P69" s="304"/>
      <c r="Q69" s="216">
        <f>X63</f>
        <v>0</v>
      </c>
      <c r="R69" s="216">
        <f>W63</f>
        <v>0</v>
      </c>
      <c r="S69" s="216">
        <f>X65</f>
        <v>1</v>
      </c>
      <c r="T69" s="216">
        <f>W65</f>
        <v>0</v>
      </c>
      <c r="U69" s="216">
        <f>X67</f>
        <v>1</v>
      </c>
      <c r="V69" s="216">
        <f>W67</f>
        <v>1</v>
      </c>
      <c r="W69" s="294"/>
      <c r="X69" s="295"/>
      <c r="Y69" s="298">
        <f>COUNTIF(Q70:X70,"○")*3+COUNTIF(Q70:X70,"△")</f>
        <v>5</v>
      </c>
      <c r="Z69" s="298">
        <f>Q69-R69+S69-T69+U69-V69</f>
        <v>1</v>
      </c>
      <c r="AA69" s="298">
        <v>1</v>
      </c>
    </row>
    <row r="70" spans="1:27" ht="18" customHeight="1">
      <c r="A70" s="302"/>
      <c r="B70" s="302"/>
      <c r="C70" s="300" t="str">
        <f>IF(C69&gt;D69,"○",IF(C69&lt;D69,"×",IF(C69=D69,"△")))</f>
        <v>×</v>
      </c>
      <c r="D70" s="301"/>
      <c r="E70" s="300" t="str">
        <f>IF(E69&gt;F69,"○",IF(E69&lt;F69,"×",IF(E69=F69,"△")))</f>
        <v>○</v>
      </c>
      <c r="F70" s="301"/>
      <c r="G70" s="300" t="str">
        <f>IF(G69&gt;H69,"○",IF(G69&lt;H69,"×",IF(G69=H69,"△")))</f>
        <v>×</v>
      </c>
      <c r="H70" s="301"/>
      <c r="I70" s="286"/>
      <c r="J70" s="287"/>
      <c r="K70" s="289"/>
      <c r="L70" s="289"/>
      <c r="M70" s="289"/>
      <c r="N70" s="213"/>
      <c r="O70" s="305"/>
      <c r="P70" s="306"/>
      <c r="Q70" s="300" t="str">
        <f>IF(Q69&gt;R69,"○",IF(Q69&lt;R69,"×",IF(Q69=R69,"△")))</f>
        <v>△</v>
      </c>
      <c r="R70" s="301"/>
      <c r="S70" s="300" t="str">
        <f>IF(S69&gt;T69,"○",IF(S69&lt;T69,"×",IF(S69=T69,"△")))</f>
        <v>○</v>
      </c>
      <c r="T70" s="301"/>
      <c r="U70" s="300" t="str">
        <f>IF(U69&gt;V69,"○",IF(U69&lt;V69,"×",IF(U69=V69,"△")))</f>
        <v>△</v>
      </c>
      <c r="V70" s="301"/>
      <c r="W70" s="296"/>
      <c r="X70" s="297"/>
      <c r="Y70" s="299"/>
      <c r="Z70" s="299"/>
      <c r="AA70" s="299"/>
    </row>
  </sheetData>
  <mergeCells count="223">
    <mergeCell ref="Y69:Y70"/>
    <mergeCell ref="Z69:Z70"/>
    <mergeCell ref="AA69:AA70"/>
    <mergeCell ref="U67:V68"/>
    <mergeCell ref="Y67:Y68"/>
    <mergeCell ref="Z67:Z68"/>
    <mergeCell ref="AA67:AA68"/>
    <mergeCell ref="P20:P21"/>
    <mergeCell ref="L23:L24"/>
    <mergeCell ref="L27:L28"/>
    <mergeCell ref="L30:L31"/>
    <mergeCell ref="L34:L35"/>
    <mergeCell ref="P23:P24"/>
    <mergeCell ref="P27:P28"/>
    <mergeCell ref="Q70:R70"/>
    <mergeCell ref="S70:T70"/>
    <mergeCell ref="U70:V70"/>
    <mergeCell ref="P30:P31"/>
    <mergeCell ref="P34:P35"/>
    <mergeCell ref="P55:P56"/>
    <mergeCell ref="P58:P59"/>
    <mergeCell ref="Q68:R68"/>
    <mergeCell ref="W69:X70"/>
    <mergeCell ref="AA65:AA66"/>
    <mergeCell ref="W68:X68"/>
    <mergeCell ref="A69:B70"/>
    <mergeCell ref="I69:J70"/>
    <mergeCell ref="K69:K70"/>
    <mergeCell ref="L69:L70"/>
    <mergeCell ref="M69:M70"/>
    <mergeCell ref="O69:P70"/>
    <mergeCell ref="C70:D70"/>
    <mergeCell ref="A67:B68"/>
    <mergeCell ref="E70:F70"/>
    <mergeCell ref="G70:H70"/>
    <mergeCell ref="G67:H68"/>
    <mergeCell ref="K67:K68"/>
    <mergeCell ref="L67:L68"/>
    <mergeCell ref="M67:M68"/>
    <mergeCell ref="O67:P68"/>
    <mergeCell ref="C68:D68"/>
    <mergeCell ref="E68:F68"/>
    <mergeCell ref="I68:J68"/>
    <mergeCell ref="S68:T68"/>
    <mergeCell ref="A65:B66"/>
    <mergeCell ref="E65:F66"/>
    <mergeCell ref="K65:K66"/>
    <mergeCell ref="L65:L66"/>
    <mergeCell ref="M65:M66"/>
    <mergeCell ref="O65:P66"/>
    <mergeCell ref="S65:T66"/>
    <mergeCell ref="Y65:Y66"/>
    <mergeCell ref="Z65:Z66"/>
    <mergeCell ref="C66:D66"/>
    <mergeCell ref="G66:H66"/>
    <mergeCell ref="I66:J66"/>
    <mergeCell ref="Q66:R66"/>
    <mergeCell ref="U66:V66"/>
    <mergeCell ref="W66:X66"/>
    <mergeCell ref="Z61:Z62"/>
    <mergeCell ref="AA61:AA62"/>
    <mergeCell ref="A63:B64"/>
    <mergeCell ref="C63:D64"/>
    <mergeCell ref="K63:K64"/>
    <mergeCell ref="L63:L64"/>
    <mergeCell ref="M63:M64"/>
    <mergeCell ref="O63:P64"/>
    <mergeCell ref="Q63:R64"/>
    <mergeCell ref="Y63:Y64"/>
    <mergeCell ref="Z63:Z64"/>
    <mergeCell ref="AA63:AA64"/>
    <mergeCell ref="E64:F64"/>
    <mergeCell ref="G64:H64"/>
    <mergeCell ref="I64:J64"/>
    <mergeCell ref="S64:T64"/>
    <mergeCell ref="U64:V64"/>
    <mergeCell ref="W64:X64"/>
    <mergeCell ref="Q61:R62"/>
    <mergeCell ref="S61:T62"/>
    <mergeCell ref="U61:V62"/>
    <mergeCell ref="W61:X62"/>
    <mergeCell ref="Y61:Y62"/>
    <mergeCell ref="G58:J59"/>
    <mergeCell ref="K58:K59"/>
    <mergeCell ref="Q58:Q59"/>
    <mergeCell ref="R58:U59"/>
    <mergeCell ref="A61:B62"/>
    <mergeCell ref="C61:D62"/>
    <mergeCell ref="E61:F62"/>
    <mergeCell ref="G61:H62"/>
    <mergeCell ref="I61:J62"/>
    <mergeCell ref="K61:K62"/>
    <mergeCell ref="L61:L62"/>
    <mergeCell ref="M61:M62"/>
    <mergeCell ref="O61:P62"/>
    <mergeCell ref="L55:L56"/>
    <mergeCell ref="L58:L59"/>
    <mergeCell ref="V51:Y52"/>
    <mergeCell ref="C55:C56"/>
    <mergeCell ref="D55:D56"/>
    <mergeCell ref="E55:F56"/>
    <mergeCell ref="G55:J56"/>
    <mergeCell ref="K55:K56"/>
    <mergeCell ref="Q55:Q56"/>
    <mergeCell ref="R55:U56"/>
    <mergeCell ref="L51:L52"/>
    <mergeCell ref="P51:P52"/>
    <mergeCell ref="V55:Y56"/>
    <mergeCell ref="C51:C52"/>
    <mergeCell ref="D51:D52"/>
    <mergeCell ref="E51:F52"/>
    <mergeCell ref="G51:J52"/>
    <mergeCell ref="K51:K52"/>
    <mergeCell ref="Q51:Q52"/>
    <mergeCell ref="R51:U52"/>
    <mergeCell ref="V58:Y59"/>
    <mergeCell ref="C58:C59"/>
    <mergeCell ref="D58:D59"/>
    <mergeCell ref="E58:F59"/>
    <mergeCell ref="L48:L49"/>
    <mergeCell ref="P48:P49"/>
    <mergeCell ref="V44:Y45"/>
    <mergeCell ref="C48:C49"/>
    <mergeCell ref="D48:D49"/>
    <mergeCell ref="E48:F49"/>
    <mergeCell ref="G48:J49"/>
    <mergeCell ref="K48:K49"/>
    <mergeCell ref="Q48:Q49"/>
    <mergeCell ref="R48:U49"/>
    <mergeCell ref="L44:L45"/>
    <mergeCell ref="P44:P45"/>
    <mergeCell ref="V48:Y49"/>
    <mergeCell ref="C44:C45"/>
    <mergeCell ref="D44:D45"/>
    <mergeCell ref="E44:F45"/>
    <mergeCell ref="G44:J45"/>
    <mergeCell ref="K44:K45"/>
    <mergeCell ref="Q44:Q45"/>
    <mergeCell ref="R44:U45"/>
    <mergeCell ref="L37:L38"/>
    <mergeCell ref="V41:Y42"/>
    <mergeCell ref="C37:C38"/>
    <mergeCell ref="D37:D38"/>
    <mergeCell ref="E37:F38"/>
    <mergeCell ref="G37:J38"/>
    <mergeCell ref="K37:K38"/>
    <mergeCell ref="Q37:Q38"/>
    <mergeCell ref="P37:P38"/>
    <mergeCell ref="R37:U38"/>
    <mergeCell ref="V37:Y38"/>
    <mergeCell ref="L41:L42"/>
    <mergeCell ref="P41:P42"/>
    <mergeCell ref="C41:C42"/>
    <mergeCell ref="D41:D42"/>
    <mergeCell ref="E41:F42"/>
    <mergeCell ref="G41:J42"/>
    <mergeCell ref="K41:K42"/>
    <mergeCell ref="Q41:Q42"/>
    <mergeCell ref="R41:U42"/>
    <mergeCell ref="C30:C31"/>
    <mergeCell ref="D30:D31"/>
    <mergeCell ref="E30:F31"/>
    <mergeCell ref="G30:J31"/>
    <mergeCell ref="K30:K31"/>
    <mergeCell ref="Q30:Q31"/>
    <mergeCell ref="R30:U31"/>
    <mergeCell ref="V30:Y31"/>
    <mergeCell ref="C34:C35"/>
    <mergeCell ref="D34:D35"/>
    <mergeCell ref="E34:F35"/>
    <mergeCell ref="G34:J35"/>
    <mergeCell ref="K34:K35"/>
    <mergeCell ref="Q34:Q35"/>
    <mergeCell ref="R34:U35"/>
    <mergeCell ref="V34:Y35"/>
    <mergeCell ref="C23:C24"/>
    <mergeCell ref="D23:D24"/>
    <mergeCell ref="E23:F24"/>
    <mergeCell ref="G23:J24"/>
    <mergeCell ref="K23:K24"/>
    <mergeCell ref="Q23:Q24"/>
    <mergeCell ref="R23:U24"/>
    <mergeCell ref="V23:Y24"/>
    <mergeCell ref="C27:C28"/>
    <mergeCell ref="D27:D28"/>
    <mergeCell ref="E27:F28"/>
    <mergeCell ref="G27:J28"/>
    <mergeCell ref="K27:K28"/>
    <mergeCell ref="Q27:Q28"/>
    <mergeCell ref="R27:U28"/>
    <mergeCell ref="V27:Y28"/>
    <mergeCell ref="C20:C21"/>
    <mergeCell ref="D20:D21"/>
    <mergeCell ref="E20:F21"/>
    <mergeCell ref="G20:J21"/>
    <mergeCell ref="K20:K21"/>
    <mergeCell ref="Q20:Q21"/>
    <mergeCell ref="R20:U21"/>
    <mergeCell ref="V20:Y21"/>
    <mergeCell ref="L20:L21"/>
    <mergeCell ref="B9:C17"/>
    <mergeCell ref="E9:F17"/>
    <mergeCell ref="H9:I17"/>
    <mergeCell ref="K9:L17"/>
    <mergeCell ref="P9:Q17"/>
    <mergeCell ref="S9:T17"/>
    <mergeCell ref="V9:W17"/>
    <mergeCell ref="Y9:Z17"/>
    <mergeCell ref="V19:Y19"/>
    <mergeCell ref="D1:F1"/>
    <mergeCell ref="O1:Q1"/>
    <mergeCell ref="S1:AA1"/>
    <mergeCell ref="O3:Q3"/>
    <mergeCell ref="F4:G4"/>
    <mergeCell ref="T4:U4"/>
    <mergeCell ref="B8:C8"/>
    <mergeCell ref="E8:F8"/>
    <mergeCell ref="H8:I8"/>
    <mergeCell ref="K8:L8"/>
    <mergeCell ref="P8:Q8"/>
    <mergeCell ref="S8:T8"/>
    <mergeCell ref="V8:W8"/>
    <mergeCell ref="Y8:Z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0"/>
  <sheetViews>
    <sheetView view="pageBreakPreview" zoomScaleNormal="100" zoomScaleSheetLayoutView="100" workbookViewId="0"/>
  </sheetViews>
  <sheetFormatPr defaultRowHeight="13.2"/>
  <cols>
    <col min="1" max="28" width="5.6640625" customWidth="1"/>
    <col min="29" max="256" width="11" customWidth="1"/>
  </cols>
  <sheetData>
    <row r="1" spans="1:27" ht="23.1" customHeight="1">
      <c r="A1" s="31" t="s">
        <v>132</v>
      </c>
      <c r="B1" s="31"/>
      <c r="C1" s="31"/>
      <c r="D1" s="261">
        <f>組み合わせ!C4</f>
        <v>44185</v>
      </c>
      <c r="E1" s="262"/>
      <c r="F1" s="262"/>
      <c r="G1" s="31"/>
      <c r="O1" s="263" t="s">
        <v>159</v>
      </c>
      <c r="P1" s="263"/>
      <c r="Q1" s="263"/>
      <c r="S1" s="263" t="str">
        <f>組み合わせ!A26</f>
        <v>佐野市運動公園多目的球技場</v>
      </c>
      <c r="T1" s="263"/>
      <c r="U1" s="263"/>
      <c r="V1" s="263"/>
      <c r="W1" s="263"/>
      <c r="X1" s="263"/>
      <c r="Y1" s="263"/>
      <c r="Z1" s="263"/>
      <c r="AA1" s="263"/>
    </row>
    <row r="2" spans="1:27" ht="23.1" customHeight="1">
      <c r="A2" s="31"/>
      <c r="B2" s="31"/>
      <c r="C2" s="31"/>
      <c r="D2" s="31" t="s">
        <v>134</v>
      </c>
      <c r="E2" s="31"/>
      <c r="F2" s="31"/>
      <c r="G2" s="31"/>
      <c r="H2" s="31"/>
      <c r="I2" s="31"/>
      <c r="J2" s="31"/>
      <c r="O2" s="188"/>
      <c r="P2" s="188"/>
      <c r="Q2" s="188"/>
      <c r="R2" s="32"/>
      <c r="S2" s="32"/>
      <c r="T2" s="32"/>
      <c r="U2" s="32"/>
      <c r="V2" s="32"/>
      <c r="W2" s="32"/>
      <c r="X2" s="32"/>
      <c r="Y2" s="32"/>
    </row>
    <row r="3" spans="1:27" ht="23.1" customHeight="1">
      <c r="A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263"/>
      <c r="P3" s="263"/>
      <c r="Q3" s="263"/>
      <c r="R3" s="32"/>
      <c r="S3" s="32"/>
      <c r="T3" s="32"/>
      <c r="U3" s="32"/>
      <c r="V3" s="32"/>
      <c r="W3" s="32"/>
    </row>
    <row r="4" spans="1:27" ht="20.100000000000001" customHeight="1">
      <c r="A4" s="31"/>
      <c r="B4" s="31"/>
      <c r="C4" s="31"/>
      <c r="D4" s="31"/>
      <c r="E4" s="31"/>
      <c r="F4" s="263" t="s">
        <v>160</v>
      </c>
      <c r="G4" s="263"/>
      <c r="H4" s="31"/>
      <c r="P4" s="188"/>
      <c r="Q4" s="188"/>
      <c r="R4" s="188"/>
      <c r="S4" s="32"/>
      <c r="T4" s="263" t="s">
        <v>161</v>
      </c>
      <c r="U4" s="263"/>
      <c r="V4" s="32"/>
      <c r="W4" s="32"/>
      <c r="X4" s="32"/>
    </row>
    <row r="5" spans="1:27" ht="20.100000000000001" customHeight="1" thickBot="1">
      <c r="A5" s="22"/>
      <c r="B5" s="22"/>
      <c r="C5" s="22"/>
      <c r="D5" s="22"/>
      <c r="E5" s="22"/>
      <c r="F5" s="22"/>
      <c r="G5" s="406"/>
      <c r="H5" s="407"/>
      <c r="I5" s="407"/>
      <c r="J5" s="407"/>
      <c r="K5" s="407"/>
      <c r="L5" s="211"/>
      <c r="M5" s="211"/>
      <c r="N5" s="211"/>
      <c r="O5" s="85"/>
      <c r="P5" s="211"/>
      <c r="Q5" s="211"/>
      <c r="R5" s="211"/>
      <c r="S5" s="211"/>
      <c r="T5" s="212"/>
      <c r="U5" s="406"/>
      <c r="V5" s="407"/>
      <c r="W5" s="407"/>
      <c r="X5" s="407"/>
      <c r="Y5" s="407"/>
    </row>
    <row r="6" spans="1:27" ht="20.100000000000001" customHeight="1" thickTop="1">
      <c r="A6" s="22"/>
      <c r="B6" s="22"/>
      <c r="C6" s="36"/>
      <c r="D6" s="34"/>
      <c r="E6" s="43"/>
      <c r="F6" s="44"/>
      <c r="G6" s="211"/>
      <c r="H6" s="211"/>
      <c r="I6" s="397"/>
      <c r="J6" s="211"/>
      <c r="K6" s="212"/>
      <c r="L6" s="22"/>
      <c r="M6" s="22"/>
      <c r="N6" s="22"/>
      <c r="P6" s="22"/>
      <c r="Q6" s="36"/>
      <c r="R6" s="34"/>
      <c r="S6" s="43"/>
      <c r="T6" s="44"/>
      <c r="U6" s="211"/>
      <c r="V6" s="211"/>
      <c r="W6" s="397"/>
      <c r="X6" s="211"/>
      <c r="Y6" s="212"/>
    </row>
    <row r="7" spans="1:27" ht="20.100000000000001" customHeight="1">
      <c r="A7" s="22"/>
      <c r="B7" s="22"/>
      <c r="C7" s="37"/>
      <c r="D7" s="22"/>
      <c r="E7" s="21"/>
      <c r="F7" s="37"/>
      <c r="G7" s="22"/>
      <c r="H7" s="211"/>
      <c r="I7" s="397"/>
      <c r="J7" s="211"/>
      <c r="K7" s="212"/>
      <c r="L7" s="22"/>
      <c r="M7" s="22"/>
      <c r="N7" s="22"/>
      <c r="P7" s="22"/>
      <c r="Q7" s="37"/>
      <c r="R7" s="22"/>
      <c r="S7" s="21"/>
      <c r="T7" s="37"/>
      <c r="U7" s="22"/>
      <c r="V7" s="211"/>
      <c r="W7" s="397"/>
      <c r="X7" s="211"/>
      <c r="Y7" s="212"/>
    </row>
    <row r="8" spans="1:27" ht="20.100000000000001" customHeight="1">
      <c r="A8" s="22"/>
      <c r="B8" s="264">
        <v>1</v>
      </c>
      <c r="C8" s="264"/>
      <c r="D8" s="22"/>
      <c r="E8" s="264">
        <v>2</v>
      </c>
      <c r="F8" s="264"/>
      <c r="G8" s="22"/>
      <c r="H8" s="264">
        <v>3</v>
      </c>
      <c r="I8" s="264"/>
      <c r="J8" s="22"/>
      <c r="K8" s="264">
        <v>4</v>
      </c>
      <c r="L8" s="264"/>
      <c r="M8" s="22"/>
      <c r="N8" s="22"/>
      <c r="P8" s="264">
        <v>5</v>
      </c>
      <c r="Q8" s="264"/>
      <c r="R8" s="22"/>
      <c r="S8" s="264">
        <v>6</v>
      </c>
      <c r="T8" s="264"/>
      <c r="U8" s="22"/>
      <c r="V8" s="264">
        <v>7</v>
      </c>
      <c r="W8" s="264"/>
      <c r="X8" s="22"/>
      <c r="Y8" s="264">
        <v>8</v>
      </c>
      <c r="Z8" s="264"/>
    </row>
    <row r="9" spans="1:27" ht="20.100000000000001" customHeight="1">
      <c r="A9" s="22"/>
      <c r="B9" s="267" t="str">
        <f>組み合わせ!C26</f>
        <v>フットボールクラブガナドール大田原Ｕ１２</v>
      </c>
      <c r="C9" s="267"/>
      <c r="D9" s="202"/>
      <c r="E9" s="266" t="str">
        <f>組み合わせ!C28</f>
        <v>ＮＩＫＫＯ　ＳＰＯＲＴＳ　ＣＬＵＢセレソン</v>
      </c>
      <c r="F9" s="266"/>
      <c r="G9" s="122"/>
      <c r="H9" s="395" t="str">
        <f>組み合わせ!C30</f>
        <v>石井フットボールクラブ</v>
      </c>
      <c r="I9" s="395"/>
      <c r="J9" s="122"/>
      <c r="K9" s="405" t="str">
        <f>組み合わせ!C32</f>
        <v>国分寺サッカークラブ</v>
      </c>
      <c r="L9" s="405"/>
      <c r="M9" s="122"/>
      <c r="N9" s="122"/>
      <c r="P9" s="266" t="str">
        <f>組み合わせ!C36</f>
        <v>佐野ＳＳＳ</v>
      </c>
      <c r="Q9" s="266"/>
      <c r="R9" s="122"/>
      <c r="S9" s="309" t="str">
        <f>組み合わせ!C38</f>
        <v>ＹＵＺＵＨＡ ＦＣ ジュニア</v>
      </c>
      <c r="T9" s="309"/>
      <c r="U9" s="122"/>
      <c r="V9" s="404" t="str">
        <f>組み合わせ!C40</f>
        <v>ＦＣグランディール宇都宮</v>
      </c>
      <c r="W9" s="404"/>
      <c r="X9" s="122"/>
      <c r="Y9" s="403" t="str">
        <f>組み合わせ!C42</f>
        <v>野木ＳＳＳ</v>
      </c>
      <c r="Z9" s="403"/>
    </row>
    <row r="10" spans="1:27" ht="20.100000000000001" customHeight="1">
      <c r="A10" s="22"/>
      <c r="B10" s="267"/>
      <c r="C10" s="267"/>
      <c r="D10" s="202"/>
      <c r="E10" s="266"/>
      <c r="F10" s="266"/>
      <c r="G10" s="122"/>
      <c r="H10" s="395"/>
      <c r="I10" s="395"/>
      <c r="J10" s="122"/>
      <c r="K10" s="405"/>
      <c r="L10" s="405"/>
      <c r="M10" s="122"/>
      <c r="N10" s="122"/>
      <c r="O10" s="122"/>
      <c r="P10" s="266"/>
      <c r="Q10" s="266"/>
      <c r="R10" s="122"/>
      <c r="S10" s="309"/>
      <c r="T10" s="309"/>
      <c r="U10" s="122"/>
      <c r="V10" s="404"/>
      <c r="W10" s="404"/>
      <c r="X10" s="122"/>
      <c r="Y10" s="403"/>
      <c r="Z10" s="403"/>
    </row>
    <row r="11" spans="1:27" ht="20.100000000000001" customHeight="1">
      <c r="A11" s="22"/>
      <c r="B11" s="267"/>
      <c r="C11" s="267"/>
      <c r="D11" s="202"/>
      <c r="E11" s="266"/>
      <c r="F11" s="266"/>
      <c r="G11" s="122"/>
      <c r="H11" s="395"/>
      <c r="I11" s="395"/>
      <c r="J11" s="122"/>
      <c r="K11" s="405"/>
      <c r="L11" s="405"/>
      <c r="M11" s="122"/>
      <c r="N11" s="122"/>
      <c r="O11" s="122"/>
      <c r="P11" s="266"/>
      <c r="Q11" s="266"/>
      <c r="R11" s="122"/>
      <c r="S11" s="309"/>
      <c r="T11" s="309"/>
      <c r="U11" s="122"/>
      <c r="V11" s="404"/>
      <c r="W11" s="404"/>
      <c r="X11" s="122"/>
      <c r="Y11" s="403"/>
      <c r="Z11" s="403"/>
    </row>
    <row r="12" spans="1:27" ht="20.100000000000001" customHeight="1">
      <c r="A12" s="22"/>
      <c r="B12" s="267"/>
      <c r="C12" s="267"/>
      <c r="D12" s="202"/>
      <c r="E12" s="266"/>
      <c r="F12" s="266"/>
      <c r="G12" s="122"/>
      <c r="H12" s="395"/>
      <c r="I12" s="395"/>
      <c r="J12" s="122"/>
      <c r="K12" s="405"/>
      <c r="L12" s="405"/>
      <c r="M12" s="122"/>
      <c r="N12" s="122"/>
      <c r="O12" s="122"/>
      <c r="P12" s="266"/>
      <c r="Q12" s="266"/>
      <c r="R12" s="122"/>
      <c r="S12" s="309"/>
      <c r="T12" s="309"/>
      <c r="U12" s="122"/>
      <c r="V12" s="404"/>
      <c r="W12" s="404"/>
      <c r="X12" s="122"/>
      <c r="Y12" s="403"/>
      <c r="Z12" s="403"/>
    </row>
    <row r="13" spans="1:27" ht="20.100000000000001" customHeight="1">
      <c r="A13" s="22"/>
      <c r="B13" s="267"/>
      <c r="C13" s="267"/>
      <c r="D13" s="202"/>
      <c r="E13" s="266"/>
      <c r="F13" s="266"/>
      <c r="G13" s="122"/>
      <c r="H13" s="395"/>
      <c r="I13" s="395"/>
      <c r="J13" s="122"/>
      <c r="K13" s="405"/>
      <c r="L13" s="405"/>
      <c r="M13" s="122"/>
      <c r="N13" s="122"/>
      <c r="O13" s="122"/>
      <c r="P13" s="266"/>
      <c r="Q13" s="266"/>
      <c r="R13" s="122"/>
      <c r="S13" s="309"/>
      <c r="T13" s="309"/>
      <c r="U13" s="122"/>
      <c r="V13" s="404"/>
      <c r="W13" s="404"/>
      <c r="X13" s="122"/>
      <c r="Y13" s="403"/>
      <c r="Z13" s="403"/>
    </row>
    <row r="14" spans="1:27" ht="20.100000000000001" customHeight="1">
      <c r="A14" s="22"/>
      <c r="B14" s="267"/>
      <c r="C14" s="267"/>
      <c r="D14" s="202"/>
      <c r="E14" s="266"/>
      <c r="F14" s="266"/>
      <c r="G14" s="122"/>
      <c r="H14" s="395"/>
      <c r="I14" s="395"/>
      <c r="J14" s="122"/>
      <c r="K14" s="405"/>
      <c r="L14" s="405"/>
      <c r="M14" s="122"/>
      <c r="N14" s="122"/>
      <c r="O14" s="122"/>
      <c r="P14" s="266"/>
      <c r="Q14" s="266"/>
      <c r="R14" s="122"/>
      <c r="S14" s="309"/>
      <c r="T14" s="309"/>
      <c r="U14" s="122"/>
      <c r="V14" s="404"/>
      <c r="W14" s="404"/>
      <c r="X14" s="122"/>
      <c r="Y14" s="403"/>
      <c r="Z14" s="403"/>
    </row>
    <row r="15" spans="1:27" ht="20.100000000000001" customHeight="1">
      <c r="A15" s="22"/>
      <c r="B15" s="267"/>
      <c r="C15" s="267"/>
      <c r="D15" s="202"/>
      <c r="E15" s="266"/>
      <c r="F15" s="266"/>
      <c r="G15" s="122"/>
      <c r="H15" s="395"/>
      <c r="I15" s="395"/>
      <c r="J15" s="122"/>
      <c r="K15" s="405"/>
      <c r="L15" s="405"/>
      <c r="M15" s="122"/>
      <c r="N15" s="122"/>
      <c r="O15" s="122"/>
      <c r="P15" s="266"/>
      <c r="Q15" s="266"/>
      <c r="R15" s="122"/>
      <c r="S15" s="309"/>
      <c r="T15" s="309"/>
      <c r="U15" s="122"/>
      <c r="V15" s="404"/>
      <c r="W15" s="404"/>
      <c r="X15" s="122"/>
      <c r="Y15" s="403"/>
      <c r="Z15" s="403"/>
    </row>
    <row r="16" spans="1:27" ht="20.100000000000001" customHeight="1">
      <c r="A16" s="22"/>
      <c r="B16" s="267"/>
      <c r="C16" s="267"/>
      <c r="D16" s="202"/>
      <c r="E16" s="266"/>
      <c r="F16" s="266"/>
      <c r="G16" s="122"/>
      <c r="H16" s="395"/>
      <c r="I16" s="395"/>
      <c r="J16" s="122"/>
      <c r="K16" s="405"/>
      <c r="L16" s="405"/>
      <c r="M16" s="122"/>
      <c r="N16" s="122"/>
      <c r="O16" s="122"/>
      <c r="P16" s="266"/>
      <c r="Q16" s="266"/>
      <c r="R16" s="122"/>
      <c r="S16" s="309"/>
      <c r="T16" s="309"/>
      <c r="U16" s="122"/>
      <c r="V16" s="404"/>
      <c r="W16" s="404"/>
      <c r="X16" s="122"/>
      <c r="Y16" s="403"/>
      <c r="Z16" s="403"/>
    </row>
    <row r="17" spans="1:27" ht="20.100000000000001" customHeight="1">
      <c r="A17" s="22"/>
      <c r="B17" s="267"/>
      <c r="C17" s="267"/>
      <c r="D17" s="202"/>
      <c r="E17" s="266"/>
      <c r="F17" s="266"/>
      <c r="G17" s="122"/>
      <c r="H17" s="395"/>
      <c r="I17" s="395"/>
      <c r="J17" s="122"/>
      <c r="K17" s="405"/>
      <c r="L17" s="405"/>
      <c r="M17" s="122"/>
      <c r="N17" s="122"/>
      <c r="O17" s="122"/>
      <c r="P17" s="266"/>
      <c r="Q17" s="266"/>
      <c r="R17" s="122"/>
      <c r="S17" s="309"/>
      <c r="T17" s="309"/>
      <c r="U17" s="122"/>
      <c r="V17" s="404"/>
      <c r="W17" s="404"/>
      <c r="X17" s="122"/>
      <c r="Y17" s="403"/>
      <c r="Z17" s="403"/>
    </row>
    <row r="18" spans="1:27" ht="20.100000000000001" customHeight="1">
      <c r="A18" s="38"/>
      <c r="B18" s="38"/>
      <c r="C18" s="38"/>
      <c r="D18" s="38"/>
      <c r="E18" s="38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8"/>
      <c r="X18" s="38"/>
      <c r="Y18" s="38"/>
    </row>
    <row r="19" spans="1:27" ht="17.100000000000001" customHeight="1">
      <c r="A19" s="213"/>
      <c r="B19" s="213"/>
      <c r="C19" s="124" t="s">
        <v>137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68" t="s">
        <v>138</v>
      </c>
      <c r="W19" s="268"/>
      <c r="X19" s="268"/>
      <c r="Y19" s="268"/>
      <c r="Z19" s="127"/>
      <c r="AA19" s="213"/>
    </row>
    <row r="20" spans="1:27" ht="17.100000000000001" customHeight="1">
      <c r="A20" s="213"/>
      <c r="B20" s="213"/>
      <c r="C20" s="264" t="s">
        <v>135</v>
      </c>
      <c r="D20" s="264" t="s">
        <v>139</v>
      </c>
      <c r="E20" s="269">
        <v>0.375</v>
      </c>
      <c r="F20" s="269"/>
      <c r="G20" s="308" t="str">
        <f>B9</f>
        <v>フットボールクラブガナドール大田原Ｕ１２</v>
      </c>
      <c r="H20" s="308"/>
      <c r="I20" s="308"/>
      <c r="J20" s="308"/>
      <c r="K20" s="264">
        <f>M20+M21</f>
        <v>0</v>
      </c>
      <c r="L20" s="273" t="s">
        <v>140</v>
      </c>
      <c r="M20" s="205">
        <v>0</v>
      </c>
      <c r="N20" s="205" t="s">
        <v>141</v>
      </c>
      <c r="O20" s="205">
        <v>1</v>
      </c>
      <c r="P20" s="273" t="s">
        <v>142</v>
      </c>
      <c r="Q20" s="264">
        <f>O20+O21</f>
        <v>1</v>
      </c>
      <c r="R20" s="274" t="str">
        <f>E9</f>
        <v>ＮＩＫＫＯ　ＳＰＯＲＴＳ　ＣＬＵＢセレソン</v>
      </c>
      <c r="S20" s="274"/>
      <c r="T20" s="274"/>
      <c r="U20" s="274"/>
      <c r="V20" s="272" t="s">
        <v>143</v>
      </c>
      <c r="W20" s="272"/>
      <c r="X20" s="272"/>
      <c r="Y20" s="272"/>
      <c r="Z20" s="209"/>
      <c r="AA20" s="213"/>
    </row>
    <row r="21" spans="1:27" ht="17.100000000000001" customHeight="1">
      <c r="A21" s="213"/>
      <c r="B21" s="213"/>
      <c r="C21" s="264"/>
      <c r="D21" s="264"/>
      <c r="E21" s="269"/>
      <c r="F21" s="269"/>
      <c r="G21" s="308"/>
      <c r="H21" s="308"/>
      <c r="I21" s="308"/>
      <c r="J21" s="308"/>
      <c r="K21" s="264"/>
      <c r="L21" s="273"/>
      <c r="M21" s="205">
        <v>0</v>
      </c>
      <c r="N21" s="205" t="s">
        <v>141</v>
      </c>
      <c r="O21" s="205">
        <v>0</v>
      </c>
      <c r="P21" s="273"/>
      <c r="Q21" s="264"/>
      <c r="R21" s="274"/>
      <c r="S21" s="274"/>
      <c r="T21" s="274"/>
      <c r="U21" s="274"/>
      <c r="V21" s="272"/>
      <c r="W21" s="272"/>
      <c r="X21" s="272"/>
      <c r="Y21" s="272"/>
      <c r="Z21" s="209"/>
      <c r="AA21" s="213"/>
    </row>
    <row r="22" spans="1:27" ht="17.100000000000001" customHeight="1">
      <c r="A22" s="213"/>
      <c r="B22" s="213"/>
      <c r="C22" s="205"/>
      <c r="D22" s="205"/>
      <c r="E22" s="206"/>
      <c r="F22" s="206"/>
      <c r="G22" s="207"/>
      <c r="H22" s="207"/>
      <c r="I22" s="207"/>
      <c r="J22" s="207"/>
      <c r="K22" s="205"/>
      <c r="L22" s="128"/>
      <c r="M22" s="205"/>
      <c r="N22" s="205"/>
      <c r="O22" s="205"/>
      <c r="P22" s="128"/>
      <c r="Q22" s="205"/>
      <c r="R22" s="207"/>
      <c r="S22" s="207"/>
      <c r="T22" s="207"/>
      <c r="U22" s="207"/>
      <c r="V22" s="208"/>
      <c r="W22" s="208"/>
      <c r="X22" s="208"/>
      <c r="Y22" s="208"/>
      <c r="Z22" s="209"/>
      <c r="AA22" s="213"/>
    </row>
    <row r="23" spans="1:27" ht="17.100000000000001" customHeight="1">
      <c r="A23" s="213"/>
      <c r="B23" s="213"/>
      <c r="C23" s="264" t="s">
        <v>136</v>
      </c>
      <c r="D23" s="264" t="s">
        <v>139</v>
      </c>
      <c r="E23" s="269">
        <v>0.375</v>
      </c>
      <c r="F23" s="269"/>
      <c r="G23" s="277" t="str">
        <f>H9</f>
        <v>石井フットボールクラブ</v>
      </c>
      <c r="H23" s="277"/>
      <c r="I23" s="277"/>
      <c r="J23" s="277"/>
      <c r="K23" s="264">
        <f>M23+M24</f>
        <v>1</v>
      </c>
      <c r="L23" s="273" t="s">
        <v>140</v>
      </c>
      <c r="M23" s="205">
        <v>0</v>
      </c>
      <c r="N23" s="205" t="s">
        <v>141</v>
      </c>
      <c r="O23" s="205">
        <v>0</v>
      </c>
      <c r="P23" s="273" t="s">
        <v>142</v>
      </c>
      <c r="Q23" s="264">
        <f>O23+O24</f>
        <v>1</v>
      </c>
      <c r="R23" s="277" t="str">
        <f>K9</f>
        <v>国分寺サッカークラブ</v>
      </c>
      <c r="S23" s="277"/>
      <c r="T23" s="277"/>
      <c r="U23" s="277"/>
      <c r="V23" s="272" t="s">
        <v>144</v>
      </c>
      <c r="W23" s="272"/>
      <c r="X23" s="272"/>
      <c r="Y23" s="272"/>
      <c r="Z23" s="209"/>
      <c r="AA23" s="213"/>
    </row>
    <row r="24" spans="1:27" ht="17.100000000000001" customHeight="1">
      <c r="A24" s="213"/>
      <c r="B24" s="213"/>
      <c r="C24" s="264"/>
      <c r="D24" s="264"/>
      <c r="E24" s="269"/>
      <c r="F24" s="269"/>
      <c r="G24" s="277"/>
      <c r="H24" s="277"/>
      <c r="I24" s="277"/>
      <c r="J24" s="277"/>
      <c r="K24" s="264"/>
      <c r="L24" s="273"/>
      <c r="M24" s="205">
        <v>1</v>
      </c>
      <c r="N24" s="205" t="s">
        <v>141</v>
      </c>
      <c r="O24" s="205">
        <v>1</v>
      </c>
      <c r="P24" s="273"/>
      <c r="Q24" s="264"/>
      <c r="R24" s="277"/>
      <c r="S24" s="277"/>
      <c r="T24" s="277"/>
      <c r="U24" s="277"/>
      <c r="V24" s="272"/>
      <c r="W24" s="272"/>
      <c r="X24" s="272"/>
      <c r="Y24" s="272"/>
      <c r="Z24" s="209"/>
      <c r="AA24" s="213"/>
    </row>
    <row r="25" spans="1:27" ht="17.100000000000001" customHeight="1">
      <c r="A25" s="213"/>
      <c r="B25" s="213"/>
      <c r="C25" s="205"/>
      <c r="D25" s="205"/>
      <c r="E25" s="206"/>
      <c r="F25" s="206"/>
      <c r="G25" s="207"/>
      <c r="H25" s="207"/>
      <c r="I25" s="207"/>
      <c r="J25" s="207"/>
      <c r="K25" s="205"/>
      <c r="L25" s="128"/>
      <c r="M25" s="205"/>
      <c r="N25" s="205"/>
      <c r="O25" s="205"/>
      <c r="P25" s="128"/>
      <c r="Q25" s="205"/>
      <c r="R25" s="207"/>
      <c r="S25" s="207"/>
      <c r="T25" s="207"/>
      <c r="U25" s="207"/>
      <c r="V25" s="208"/>
      <c r="W25" s="208"/>
      <c r="X25" s="208"/>
      <c r="Y25" s="208"/>
      <c r="Z25" s="209"/>
      <c r="AA25" s="213"/>
    </row>
    <row r="26" spans="1:27" ht="17.100000000000001" customHeight="1">
      <c r="A26" s="213"/>
      <c r="B26" s="213"/>
      <c r="C26" s="22"/>
      <c r="D26" s="205"/>
      <c r="E26" s="22"/>
      <c r="F26" s="22"/>
      <c r="G26" s="125"/>
      <c r="H26" s="125"/>
      <c r="I26" s="125"/>
      <c r="J26" s="125"/>
      <c r="K26" s="40"/>
      <c r="L26" s="41"/>
      <c r="M26" s="205"/>
      <c r="N26" s="205"/>
      <c r="O26" s="205"/>
      <c r="P26" s="41"/>
      <c r="Q26" s="42"/>
      <c r="R26" s="125"/>
      <c r="S26" s="125"/>
      <c r="T26" s="125"/>
      <c r="U26" s="125"/>
      <c r="V26" s="126"/>
      <c r="W26" s="38"/>
      <c r="X26" s="38"/>
      <c r="Y26" s="38"/>
      <c r="Z26" s="38"/>
      <c r="AA26" s="213"/>
    </row>
    <row r="27" spans="1:27" ht="17.100000000000001" customHeight="1">
      <c r="A27" s="213"/>
      <c r="B27" s="213"/>
      <c r="C27" s="264" t="s">
        <v>135</v>
      </c>
      <c r="D27" s="264" t="s">
        <v>145</v>
      </c>
      <c r="E27" s="269">
        <v>0.40277777777777773</v>
      </c>
      <c r="F27" s="269"/>
      <c r="G27" s="271" t="str">
        <f>P9</f>
        <v>佐野ＳＳＳ</v>
      </c>
      <c r="H27" s="271"/>
      <c r="I27" s="271"/>
      <c r="J27" s="271"/>
      <c r="K27" s="264">
        <f>M27+M28</f>
        <v>1</v>
      </c>
      <c r="L27" s="273" t="s">
        <v>140</v>
      </c>
      <c r="M27" s="205">
        <v>0</v>
      </c>
      <c r="N27" s="205" t="s">
        <v>141</v>
      </c>
      <c r="O27" s="205">
        <v>0</v>
      </c>
      <c r="P27" s="273" t="s">
        <v>142</v>
      </c>
      <c r="Q27" s="264">
        <f>O27+O28</f>
        <v>0</v>
      </c>
      <c r="R27" s="275" t="str">
        <f>S9</f>
        <v>ＹＵＺＵＨＡ ＦＣ ジュニア</v>
      </c>
      <c r="S27" s="275"/>
      <c r="T27" s="275"/>
      <c r="U27" s="275"/>
      <c r="V27" s="272" t="s">
        <v>146</v>
      </c>
      <c r="W27" s="272"/>
      <c r="X27" s="272"/>
      <c r="Y27" s="272"/>
      <c r="Z27" s="209"/>
      <c r="AA27" s="213"/>
    </row>
    <row r="28" spans="1:27" ht="17.100000000000001" customHeight="1">
      <c r="A28" s="213"/>
      <c r="B28" s="213"/>
      <c r="C28" s="264"/>
      <c r="D28" s="264"/>
      <c r="E28" s="269"/>
      <c r="F28" s="269"/>
      <c r="G28" s="271"/>
      <c r="H28" s="271"/>
      <c r="I28" s="271"/>
      <c r="J28" s="271"/>
      <c r="K28" s="264"/>
      <c r="L28" s="273"/>
      <c r="M28" s="205">
        <v>1</v>
      </c>
      <c r="N28" s="205" t="s">
        <v>141</v>
      </c>
      <c r="O28" s="205">
        <v>0</v>
      </c>
      <c r="P28" s="273"/>
      <c r="Q28" s="264"/>
      <c r="R28" s="275"/>
      <c r="S28" s="275"/>
      <c r="T28" s="275"/>
      <c r="U28" s="275"/>
      <c r="V28" s="272"/>
      <c r="W28" s="272"/>
      <c r="X28" s="272"/>
      <c r="Y28" s="272"/>
      <c r="Z28" s="209"/>
      <c r="AA28" s="213"/>
    </row>
    <row r="29" spans="1:27" ht="17.100000000000001" customHeight="1">
      <c r="A29" s="213"/>
      <c r="B29" s="213"/>
      <c r="C29" s="205"/>
      <c r="D29" s="205"/>
      <c r="E29" s="206"/>
      <c r="F29" s="206"/>
      <c r="G29" s="207"/>
      <c r="H29" s="207"/>
      <c r="I29" s="207"/>
      <c r="J29" s="207"/>
      <c r="K29" s="205"/>
      <c r="L29" s="128"/>
      <c r="M29" s="205"/>
      <c r="N29" s="205"/>
      <c r="O29" s="205"/>
      <c r="P29" s="128"/>
      <c r="Q29" s="205"/>
      <c r="R29" s="207"/>
      <c r="S29" s="207"/>
      <c r="T29" s="207"/>
      <c r="U29" s="207"/>
      <c r="V29" s="208"/>
      <c r="W29" s="208"/>
      <c r="X29" s="208"/>
      <c r="Y29" s="208"/>
      <c r="Z29" s="209"/>
      <c r="AA29" s="213"/>
    </row>
    <row r="30" spans="1:27" ht="17.100000000000001" customHeight="1">
      <c r="A30" s="213"/>
      <c r="B30" s="213"/>
      <c r="C30" s="264" t="s">
        <v>136</v>
      </c>
      <c r="D30" s="264" t="s">
        <v>145</v>
      </c>
      <c r="E30" s="269">
        <v>0.40277777777777773</v>
      </c>
      <c r="F30" s="269"/>
      <c r="G30" s="274" t="str">
        <f>V9</f>
        <v>ＦＣグランディール宇都宮</v>
      </c>
      <c r="H30" s="274"/>
      <c r="I30" s="274"/>
      <c r="J30" s="274"/>
      <c r="K30" s="264">
        <f>M30+M31</f>
        <v>2</v>
      </c>
      <c r="L30" s="273" t="s">
        <v>140</v>
      </c>
      <c r="M30" s="205">
        <v>2</v>
      </c>
      <c r="N30" s="205" t="s">
        <v>141</v>
      </c>
      <c r="O30" s="205">
        <v>0</v>
      </c>
      <c r="P30" s="273" t="s">
        <v>142</v>
      </c>
      <c r="Q30" s="264">
        <f>O30+O31</f>
        <v>0</v>
      </c>
      <c r="R30" s="275" t="str">
        <f>Y9</f>
        <v>野木ＳＳＳ</v>
      </c>
      <c r="S30" s="275"/>
      <c r="T30" s="275"/>
      <c r="U30" s="275"/>
      <c r="V30" s="272" t="s">
        <v>147</v>
      </c>
      <c r="W30" s="272"/>
      <c r="X30" s="272"/>
      <c r="Y30" s="272"/>
      <c r="Z30" s="209"/>
      <c r="AA30" s="213"/>
    </row>
    <row r="31" spans="1:27" ht="17.100000000000001" customHeight="1">
      <c r="A31" s="213"/>
      <c r="B31" s="213"/>
      <c r="C31" s="264"/>
      <c r="D31" s="264"/>
      <c r="E31" s="269"/>
      <c r="F31" s="269"/>
      <c r="G31" s="274"/>
      <c r="H31" s="274"/>
      <c r="I31" s="274"/>
      <c r="J31" s="274"/>
      <c r="K31" s="264"/>
      <c r="L31" s="273"/>
      <c r="M31" s="205">
        <v>0</v>
      </c>
      <c r="N31" s="205" t="s">
        <v>141</v>
      </c>
      <c r="O31" s="205">
        <v>0</v>
      </c>
      <c r="P31" s="273"/>
      <c r="Q31" s="264"/>
      <c r="R31" s="275"/>
      <c r="S31" s="275"/>
      <c r="T31" s="275"/>
      <c r="U31" s="275"/>
      <c r="V31" s="272"/>
      <c r="W31" s="272"/>
      <c r="X31" s="272"/>
      <c r="Y31" s="272"/>
      <c r="Z31" s="209"/>
      <c r="AA31" s="213"/>
    </row>
    <row r="32" spans="1:27" ht="17.100000000000001" customHeight="1">
      <c r="A32" s="213"/>
      <c r="B32" s="213"/>
      <c r="C32" s="22"/>
      <c r="D32" s="205"/>
      <c r="E32" s="22"/>
      <c r="F32" s="22"/>
      <c r="G32" s="125"/>
      <c r="H32" s="125"/>
      <c r="I32" s="125"/>
      <c r="J32" s="125"/>
      <c r="K32" s="40"/>
      <c r="L32" s="41"/>
      <c r="M32" s="205"/>
      <c r="N32" s="205"/>
      <c r="O32" s="205"/>
      <c r="P32" s="41"/>
      <c r="Q32" s="42"/>
      <c r="R32" s="125"/>
      <c r="S32" s="125"/>
      <c r="T32" s="125"/>
      <c r="U32" s="125"/>
      <c r="V32" s="126"/>
      <c r="W32" s="38"/>
      <c r="X32" s="38"/>
      <c r="Y32" s="38"/>
      <c r="Z32" s="38"/>
      <c r="AA32" s="213"/>
    </row>
    <row r="33" spans="1:27" ht="17.100000000000001" customHeight="1">
      <c r="A33" s="213"/>
      <c r="B33" s="213"/>
      <c r="C33" s="22"/>
      <c r="D33" s="205"/>
      <c r="E33" s="22"/>
      <c r="F33" s="22"/>
      <c r="G33" s="125"/>
      <c r="H33" s="125"/>
      <c r="I33" s="125"/>
      <c r="J33" s="125"/>
      <c r="K33" s="40"/>
      <c r="L33" s="41"/>
      <c r="M33" s="205"/>
      <c r="N33" s="205"/>
      <c r="O33" s="205"/>
      <c r="P33" s="41"/>
      <c r="Q33" s="42"/>
      <c r="R33" s="125"/>
      <c r="S33" s="125"/>
      <c r="T33" s="125"/>
      <c r="U33" s="125"/>
      <c r="V33" s="126"/>
      <c r="W33" s="38"/>
      <c r="X33" s="38"/>
      <c r="Y33" s="38"/>
      <c r="Z33" s="38"/>
      <c r="AA33" s="213"/>
    </row>
    <row r="34" spans="1:27" ht="17.100000000000001" customHeight="1">
      <c r="A34" s="213"/>
      <c r="B34" s="213"/>
      <c r="C34" s="264" t="s">
        <v>135</v>
      </c>
      <c r="D34" s="264" t="s">
        <v>148</v>
      </c>
      <c r="E34" s="269">
        <v>0.43055555555555558</v>
      </c>
      <c r="F34" s="269"/>
      <c r="G34" s="308" t="str">
        <f>B9</f>
        <v>フットボールクラブガナドール大田原Ｕ１２</v>
      </c>
      <c r="H34" s="308"/>
      <c r="I34" s="308"/>
      <c r="J34" s="308"/>
      <c r="K34" s="264">
        <f>M34+M35</f>
        <v>0</v>
      </c>
      <c r="L34" s="273" t="s">
        <v>140</v>
      </c>
      <c r="M34" s="205">
        <v>0</v>
      </c>
      <c r="N34" s="205" t="s">
        <v>141</v>
      </c>
      <c r="O34" s="205">
        <v>2</v>
      </c>
      <c r="P34" s="273" t="s">
        <v>142</v>
      </c>
      <c r="Q34" s="264">
        <f>O34+O35</f>
        <v>3</v>
      </c>
      <c r="R34" s="271" t="str">
        <f>H9</f>
        <v>石井フットボールクラブ</v>
      </c>
      <c r="S34" s="271"/>
      <c r="T34" s="271"/>
      <c r="U34" s="271"/>
      <c r="V34" s="272" t="s">
        <v>149</v>
      </c>
      <c r="W34" s="272"/>
      <c r="X34" s="272"/>
      <c r="Y34" s="272"/>
      <c r="Z34" s="209"/>
      <c r="AA34" s="213"/>
    </row>
    <row r="35" spans="1:27" ht="17.100000000000001" customHeight="1">
      <c r="A35" s="213"/>
      <c r="B35" s="213"/>
      <c r="C35" s="264"/>
      <c r="D35" s="264"/>
      <c r="E35" s="269"/>
      <c r="F35" s="269"/>
      <c r="G35" s="308"/>
      <c r="H35" s="308"/>
      <c r="I35" s="308"/>
      <c r="J35" s="308"/>
      <c r="K35" s="264"/>
      <c r="L35" s="273"/>
      <c r="M35" s="205">
        <v>0</v>
      </c>
      <c r="N35" s="205" t="s">
        <v>141</v>
      </c>
      <c r="O35" s="205">
        <v>1</v>
      </c>
      <c r="P35" s="273"/>
      <c r="Q35" s="264"/>
      <c r="R35" s="271"/>
      <c r="S35" s="271"/>
      <c r="T35" s="271"/>
      <c r="U35" s="271"/>
      <c r="V35" s="272"/>
      <c r="W35" s="272"/>
      <c r="X35" s="272"/>
      <c r="Y35" s="272"/>
      <c r="Z35" s="209"/>
      <c r="AA35" s="213"/>
    </row>
    <row r="36" spans="1:27" ht="17.100000000000001" customHeight="1">
      <c r="A36" s="213"/>
      <c r="B36" s="213"/>
      <c r="C36" s="205"/>
      <c r="D36" s="205"/>
      <c r="E36" s="206"/>
      <c r="F36" s="206"/>
      <c r="G36" s="207"/>
      <c r="H36" s="207"/>
      <c r="I36" s="207"/>
      <c r="J36" s="207"/>
      <c r="K36" s="205"/>
      <c r="L36" s="128"/>
      <c r="M36" s="205"/>
      <c r="N36" s="205"/>
      <c r="O36" s="205"/>
      <c r="P36" s="128"/>
      <c r="Q36" s="205"/>
      <c r="R36" s="207"/>
      <c r="S36" s="207"/>
      <c r="T36" s="207"/>
      <c r="U36" s="207"/>
      <c r="V36" s="208"/>
      <c r="W36" s="208"/>
      <c r="X36" s="208"/>
      <c r="Y36" s="208"/>
      <c r="Z36" s="209"/>
      <c r="AA36" s="213"/>
    </row>
    <row r="37" spans="1:27" ht="17.100000000000001" customHeight="1">
      <c r="A37" s="213"/>
      <c r="B37" s="213"/>
      <c r="C37" s="264" t="s">
        <v>136</v>
      </c>
      <c r="D37" s="264" t="s">
        <v>148</v>
      </c>
      <c r="E37" s="269">
        <v>0.43055555555555558</v>
      </c>
      <c r="F37" s="269"/>
      <c r="G37" s="270" t="str">
        <f>E9</f>
        <v>ＮＩＫＫＯ　ＳＰＯＲＴＳ　ＣＬＵＢセレソン</v>
      </c>
      <c r="H37" s="270"/>
      <c r="I37" s="270"/>
      <c r="J37" s="270"/>
      <c r="K37" s="264">
        <f>M37+M38</f>
        <v>0</v>
      </c>
      <c r="L37" s="273" t="s">
        <v>140</v>
      </c>
      <c r="M37" s="205">
        <v>0</v>
      </c>
      <c r="N37" s="205" t="s">
        <v>141</v>
      </c>
      <c r="O37" s="205">
        <v>0</v>
      </c>
      <c r="P37" s="273" t="s">
        <v>142</v>
      </c>
      <c r="Q37" s="264">
        <f>O37+O38</f>
        <v>1</v>
      </c>
      <c r="R37" s="271" t="str">
        <f>K9</f>
        <v>国分寺サッカークラブ</v>
      </c>
      <c r="S37" s="271"/>
      <c r="T37" s="271"/>
      <c r="U37" s="271"/>
      <c r="V37" s="272" t="s">
        <v>150</v>
      </c>
      <c r="W37" s="272"/>
      <c r="X37" s="272"/>
      <c r="Y37" s="272"/>
      <c r="Z37" s="209"/>
      <c r="AA37" s="213"/>
    </row>
    <row r="38" spans="1:27" ht="17.100000000000001" customHeight="1">
      <c r="A38" s="213"/>
      <c r="B38" s="213"/>
      <c r="C38" s="264"/>
      <c r="D38" s="264"/>
      <c r="E38" s="269"/>
      <c r="F38" s="269"/>
      <c r="G38" s="270"/>
      <c r="H38" s="270"/>
      <c r="I38" s="270"/>
      <c r="J38" s="270"/>
      <c r="K38" s="264"/>
      <c r="L38" s="273"/>
      <c r="M38" s="205">
        <v>0</v>
      </c>
      <c r="N38" s="205" t="s">
        <v>141</v>
      </c>
      <c r="O38" s="205">
        <v>1</v>
      </c>
      <c r="P38" s="273"/>
      <c r="Q38" s="264"/>
      <c r="R38" s="271"/>
      <c r="S38" s="271"/>
      <c r="T38" s="271"/>
      <c r="U38" s="271"/>
      <c r="V38" s="272"/>
      <c r="W38" s="272"/>
      <c r="X38" s="272"/>
      <c r="Y38" s="272"/>
      <c r="Z38" s="209"/>
      <c r="AA38" s="213"/>
    </row>
    <row r="39" spans="1:27" ht="17.100000000000001" customHeight="1">
      <c r="A39" s="213"/>
      <c r="B39" s="213"/>
      <c r="C39" s="22"/>
      <c r="D39" s="205"/>
      <c r="E39" s="22"/>
      <c r="F39" s="22"/>
      <c r="G39" s="125"/>
      <c r="H39" s="125"/>
      <c r="I39" s="125"/>
      <c r="J39" s="125"/>
      <c r="K39" s="40"/>
      <c r="L39" s="41"/>
      <c r="M39" s="205"/>
      <c r="N39" s="205"/>
      <c r="O39" s="205"/>
      <c r="P39" s="41"/>
      <c r="Q39" s="42"/>
      <c r="R39" s="125"/>
      <c r="S39" s="125"/>
      <c r="T39" s="125"/>
      <c r="U39" s="125"/>
      <c r="V39" s="213"/>
      <c r="W39" s="38"/>
      <c r="X39" s="38"/>
      <c r="Y39" s="38"/>
      <c r="Z39" s="38"/>
      <c r="AA39" s="213"/>
    </row>
    <row r="40" spans="1:27" ht="17.100000000000001" customHeight="1">
      <c r="A40" s="213"/>
      <c r="B40" s="213"/>
      <c r="C40" s="22"/>
      <c r="D40" s="205"/>
      <c r="E40" s="22"/>
      <c r="F40" s="22"/>
      <c r="G40" s="125"/>
      <c r="H40" s="125"/>
      <c r="I40" s="125"/>
      <c r="J40" s="125"/>
      <c r="K40" s="40"/>
      <c r="L40" s="41"/>
      <c r="M40" s="205"/>
      <c r="N40" s="205"/>
      <c r="O40" s="205"/>
      <c r="P40" s="41"/>
      <c r="Q40" s="42"/>
      <c r="R40" s="125"/>
      <c r="S40" s="125"/>
      <c r="T40" s="125"/>
      <c r="U40" s="125"/>
      <c r="V40" s="213"/>
      <c r="W40" s="38"/>
      <c r="X40" s="38"/>
      <c r="Y40" s="38"/>
      <c r="Z40" s="38"/>
      <c r="AA40" s="213"/>
    </row>
    <row r="41" spans="1:27" ht="17.100000000000001" customHeight="1">
      <c r="A41" s="213"/>
      <c r="B41" s="213"/>
      <c r="C41" s="264" t="s">
        <v>135</v>
      </c>
      <c r="D41" s="264" t="s">
        <v>151</v>
      </c>
      <c r="E41" s="269">
        <v>0.45833333333333331</v>
      </c>
      <c r="F41" s="269"/>
      <c r="G41" s="275" t="str">
        <f>P9</f>
        <v>佐野ＳＳＳ</v>
      </c>
      <c r="H41" s="275"/>
      <c r="I41" s="275"/>
      <c r="J41" s="275"/>
      <c r="K41" s="264">
        <f>M41+M42</f>
        <v>1</v>
      </c>
      <c r="L41" s="273" t="s">
        <v>140</v>
      </c>
      <c r="M41" s="205">
        <v>0</v>
      </c>
      <c r="N41" s="205" t="s">
        <v>141</v>
      </c>
      <c r="O41" s="205">
        <v>2</v>
      </c>
      <c r="P41" s="273" t="s">
        <v>142</v>
      </c>
      <c r="Q41" s="264">
        <f>O41+O42</f>
        <v>4</v>
      </c>
      <c r="R41" s="274" t="str">
        <f>V9</f>
        <v>ＦＣグランディール宇都宮</v>
      </c>
      <c r="S41" s="274"/>
      <c r="T41" s="274"/>
      <c r="U41" s="274"/>
      <c r="V41" s="272" t="s">
        <v>152</v>
      </c>
      <c r="W41" s="272"/>
      <c r="X41" s="272"/>
      <c r="Y41" s="272"/>
      <c r="Z41" s="209"/>
      <c r="AA41" s="213"/>
    </row>
    <row r="42" spans="1:27" ht="17.100000000000001" customHeight="1">
      <c r="A42" s="213"/>
      <c r="B42" s="213"/>
      <c r="C42" s="264"/>
      <c r="D42" s="264"/>
      <c r="E42" s="269"/>
      <c r="F42" s="269"/>
      <c r="G42" s="275"/>
      <c r="H42" s="275"/>
      <c r="I42" s="275"/>
      <c r="J42" s="275"/>
      <c r="K42" s="264"/>
      <c r="L42" s="273"/>
      <c r="M42" s="205">
        <v>1</v>
      </c>
      <c r="N42" s="205" t="s">
        <v>141</v>
      </c>
      <c r="O42" s="205">
        <v>2</v>
      </c>
      <c r="P42" s="273"/>
      <c r="Q42" s="264"/>
      <c r="R42" s="274"/>
      <c r="S42" s="274"/>
      <c r="T42" s="274"/>
      <c r="U42" s="274"/>
      <c r="V42" s="272"/>
      <c r="W42" s="272"/>
      <c r="X42" s="272"/>
      <c r="Y42" s="272"/>
      <c r="Z42" s="209"/>
      <c r="AA42" s="213"/>
    </row>
    <row r="43" spans="1:27" ht="17.100000000000001" customHeight="1">
      <c r="A43" s="213"/>
      <c r="B43" s="213"/>
      <c r="C43" s="205"/>
      <c r="D43" s="205"/>
      <c r="E43" s="206"/>
      <c r="F43" s="206"/>
      <c r="G43" s="207"/>
      <c r="H43" s="207"/>
      <c r="I43" s="207"/>
      <c r="J43" s="207"/>
      <c r="K43" s="205"/>
      <c r="L43" s="128"/>
      <c r="M43" s="205"/>
      <c r="N43" s="205"/>
      <c r="O43" s="205"/>
      <c r="P43" s="128"/>
      <c r="Q43" s="205"/>
      <c r="R43" s="207"/>
      <c r="S43" s="207"/>
      <c r="T43" s="207"/>
      <c r="U43" s="207"/>
      <c r="V43" s="208"/>
      <c r="W43" s="208"/>
      <c r="X43" s="208"/>
      <c r="Y43" s="208"/>
      <c r="Z43" s="209"/>
      <c r="AA43" s="213"/>
    </row>
    <row r="44" spans="1:27" ht="17.100000000000001" customHeight="1">
      <c r="A44" s="213"/>
      <c r="B44" s="213"/>
      <c r="C44" s="264" t="s">
        <v>136</v>
      </c>
      <c r="D44" s="264" t="s">
        <v>151</v>
      </c>
      <c r="E44" s="269">
        <v>0.45833333333333331</v>
      </c>
      <c r="F44" s="269"/>
      <c r="G44" s="275" t="str">
        <f>S9</f>
        <v>ＹＵＺＵＨＡ ＦＣ ジュニア</v>
      </c>
      <c r="H44" s="275"/>
      <c r="I44" s="275"/>
      <c r="J44" s="275"/>
      <c r="K44" s="264">
        <f>M44+M45</f>
        <v>2</v>
      </c>
      <c r="L44" s="273" t="s">
        <v>140</v>
      </c>
      <c r="M44" s="205">
        <v>2</v>
      </c>
      <c r="N44" s="205" t="s">
        <v>141</v>
      </c>
      <c r="O44" s="205">
        <v>2</v>
      </c>
      <c r="P44" s="273" t="s">
        <v>142</v>
      </c>
      <c r="Q44" s="264">
        <f>O44+O45</f>
        <v>3</v>
      </c>
      <c r="R44" s="271" t="str">
        <f>Y9</f>
        <v>野木ＳＳＳ</v>
      </c>
      <c r="S44" s="271"/>
      <c r="T44" s="271"/>
      <c r="U44" s="271"/>
      <c r="V44" s="272" t="s">
        <v>153</v>
      </c>
      <c r="W44" s="272"/>
      <c r="X44" s="272"/>
      <c r="Y44" s="272"/>
      <c r="Z44" s="209"/>
      <c r="AA44" s="213"/>
    </row>
    <row r="45" spans="1:27" ht="17.100000000000001" customHeight="1">
      <c r="A45" s="213"/>
      <c r="B45" s="213"/>
      <c r="C45" s="264"/>
      <c r="D45" s="264"/>
      <c r="E45" s="269"/>
      <c r="F45" s="269"/>
      <c r="G45" s="275"/>
      <c r="H45" s="275"/>
      <c r="I45" s="275"/>
      <c r="J45" s="275"/>
      <c r="K45" s="264"/>
      <c r="L45" s="273"/>
      <c r="M45" s="205">
        <v>0</v>
      </c>
      <c r="N45" s="205" t="s">
        <v>141</v>
      </c>
      <c r="O45" s="205">
        <v>1</v>
      </c>
      <c r="P45" s="273"/>
      <c r="Q45" s="264"/>
      <c r="R45" s="271"/>
      <c r="S45" s="271"/>
      <c r="T45" s="271"/>
      <c r="U45" s="271"/>
      <c r="V45" s="272"/>
      <c r="W45" s="272"/>
      <c r="X45" s="272"/>
      <c r="Y45" s="272"/>
      <c r="Z45" s="209"/>
      <c r="AA45" s="213"/>
    </row>
    <row r="46" spans="1:27" ht="17.100000000000001" customHeight="1">
      <c r="A46" s="213"/>
      <c r="B46" s="213"/>
      <c r="C46" s="22"/>
      <c r="D46" s="22"/>
      <c r="E46" s="22"/>
      <c r="F46" s="22"/>
      <c r="G46" s="125"/>
      <c r="H46" s="125"/>
      <c r="I46" s="125"/>
      <c r="J46" s="125"/>
      <c r="K46" s="40"/>
      <c r="L46" s="22"/>
      <c r="M46" s="205"/>
      <c r="N46" s="205"/>
      <c r="O46" s="205"/>
      <c r="P46" s="22"/>
      <c r="Q46" s="42"/>
      <c r="R46" s="125"/>
      <c r="S46" s="125"/>
      <c r="T46" s="125"/>
      <c r="U46" s="125"/>
      <c r="V46" s="213"/>
      <c r="W46" s="38"/>
      <c r="X46" s="38"/>
      <c r="Y46" s="38"/>
      <c r="Z46" s="38"/>
      <c r="AA46" s="213"/>
    </row>
    <row r="47" spans="1:27" ht="17.100000000000001" customHeight="1">
      <c r="A47" s="213"/>
      <c r="B47" s="213"/>
      <c r="C47" s="22"/>
      <c r="D47" s="22"/>
      <c r="E47" s="22"/>
      <c r="F47" s="22"/>
      <c r="G47" s="125"/>
      <c r="H47" s="125"/>
      <c r="I47" s="125"/>
      <c r="J47" s="125"/>
      <c r="K47" s="40"/>
      <c r="L47" s="22"/>
      <c r="M47" s="205"/>
      <c r="N47" s="205"/>
      <c r="O47" s="205"/>
      <c r="P47" s="22"/>
      <c r="Q47" s="42"/>
      <c r="R47" s="125"/>
      <c r="S47" s="125"/>
      <c r="T47" s="125"/>
      <c r="U47" s="125"/>
      <c r="V47" s="213"/>
      <c r="W47" s="38"/>
      <c r="X47" s="38"/>
      <c r="Y47" s="38"/>
      <c r="Z47" s="38"/>
      <c r="AA47" s="213"/>
    </row>
    <row r="48" spans="1:27" ht="17.100000000000001" customHeight="1">
      <c r="A48" s="213"/>
      <c r="B48" s="213"/>
      <c r="C48" s="264" t="s">
        <v>135</v>
      </c>
      <c r="D48" s="264" t="s">
        <v>154</v>
      </c>
      <c r="E48" s="269">
        <v>0.4861111111111111</v>
      </c>
      <c r="F48" s="269"/>
      <c r="G48" s="311" t="str">
        <f>B9</f>
        <v>フットボールクラブガナドール大田原Ｕ１２</v>
      </c>
      <c r="H48" s="311"/>
      <c r="I48" s="311"/>
      <c r="J48" s="311"/>
      <c r="K48" s="264">
        <f>M48+M49</f>
        <v>3</v>
      </c>
      <c r="L48" s="273" t="s">
        <v>140</v>
      </c>
      <c r="M48" s="205">
        <v>1</v>
      </c>
      <c r="N48" s="205" t="s">
        <v>141</v>
      </c>
      <c r="O48" s="205">
        <v>0</v>
      </c>
      <c r="P48" s="273" t="s">
        <v>142</v>
      </c>
      <c r="Q48" s="264">
        <f>O48+O49</f>
        <v>2</v>
      </c>
      <c r="R48" s="275" t="str">
        <f>K9</f>
        <v>国分寺サッカークラブ</v>
      </c>
      <c r="S48" s="275"/>
      <c r="T48" s="275"/>
      <c r="U48" s="275"/>
      <c r="V48" s="272" t="s">
        <v>143</v>
      </c>
      <c r="W48" s="272"/>
      <c r="X48" s="272"/>
      <c r="Y48" s="272"/>
      <c r="Z48" s="209"/>
      <c r="AA48" s="213"/>
    </row>
    <row r="49" spans="1:27" ht="17.100000000000001" customHeight="1">
      <c r="A49" s="213"/>
      <c r="B49" s="213"/>
      <c r="C49" s="264"/>
      <c r="D49" s="264"/>
      <c r="E49" s="269"/>
      <c r="F49" s="269"/>
      <c r="G49" s="311"/>
      <c r="H49" s="311"/>
      <c r="I49" s="311"/>
      <c r="J49" s="311"/>
      <c r="K49" s="264"/>
      <c r="L49" s="273"/>
      <c r="M49" s="205">
        <v>2</v>
      </c>
      <c r="N49" s="205" t="s">
        <v>141</v>
      </c>
      <c r="O49" s="205">
        <v>2</v>
      </c>
      <c r="P49" s="273"/>
      <c r="Q49" s="264"/>
      <c r="R49" s="275"/>
      <c r="S49" s="275"/>
      <c r="T49" s="275"/>
      <c r="U49" s="275"/>
      <c r="V49" s="272"/>
      <c r="W49" s="272"/>
      <c r="X49" s="272"/>
      <c r="Y49" s="272"/>
      <c r="Z49" s="209"/>
      <c r="AA49" s="213"/>
    </row>
    <row r="50" spans="1:27" ht="17.100000000000001" customHeight="1">
      <c r="A50" s="213"/>
      <c r="B50" s="213"/>
      <c r="C50" s="205"/>
      <c r="D50" s="205"/>
      <c r="E50" s="206"/>
      <c r="F50" s="206"/>
      <c r="G50" s="207"/>
      <c r="H50" s="207"/>
      <c r="I50" s="207"/>
      <c r="J50" s="207"/>
      <c r="K50" s="205"/>
      <c r="L50" s="128"/>
      <c r="M50" s="205"/>
      <c r="N50" s="205"/>
      <c r="O50" s="205"/>
      <c r="P50" s="128"/>
      <c r="Q50" s="205"/>
      <c r="R50" s="207"/>
      <c r="S50" s="207"/>
      <c r="T50" s="207"/>
      <c r="U50" s="207"/>
      <c r="V50" s="208"/>
      <c r="W50" s="208"/>
      <c r="X50" s="208"/>
      <c r="Y50" s="208"/>
      <c r="Z50" s="209"/>
      <c r="AA50" s="213"/>
    </row>
    <row r="51" spans="1:27" ht="17.100000000000001" customHeight="1">
      <c r="A51" s="213"/>
      <c r="B51" s="213"/>
      <c r="C51" s="264" t="s">
        <v>136</v>
      </c>
      <c r="D51" s="264" t="s">
        <v>154</v>
      </c>
      <c r="E51" s="269">
        <v>0.4861111111111111</v>
      </c>
      <c r="F51" s="269"/>
      <c r="G51" s="270" t="str">
        <f>E9</f>
        <v>ＮＩＫＫＯ　ＳＰＯＲＴＳ　ＣＬＵＢセレソン</v>
      </c>
      <c r="H51" s="270"/>
      <c r="I51" s="270"/>
      <c r="J51" s="270"/>
      <c r="K51" s="264">
        <f>M51+M52</f>
        <v>0</v>
      </c>
      <c r="L51" s="273" t="s">
        <v>140</v>
      </c>
      <c r="M51" s="205">
        <v>0</v>
      </c>
      <c r="N51" s="205" t="s">
        <v>141</v>
      </c>
      <c r="O51" s="205">
        <v>0</v>
      </c>
      <c r="P51" s="273" t="s">
        <v>142</v>
      </c>
      <c r="Q51" s="264">
        <f>O51+O52</f>
        <v>1</v>
      </c>
      <c r="R51" s="271" t="str">
        <f>H9</f>
        <v>石井フットボールクラブ</v>
      </c>
      <c r="S51" s="271"/>
      <c r="T51" s="271"/>
      <c r="U51" s="271"/>
      <c r="V51" s="272" t="s">
        <v>144</v>
      </c>
      <c r="W51" s="272"/>
      <c r="X51" s="272"/>
      <c r="Y51" s="272"/>
      <c r="Z51" s="209"/>
      <c r="AA51" s="213"/>
    </row>
    <row r="52" spans="1:27" ht="17.100000000000001" customHeight="1">
      <c r="A52" s="213"/>
      <c r="B52" s="213"/>
      <c r="C52" s="264"/>
      <c r="D52" s="264"/>
      <c r="E52" s="269"/>
      <c r="F52" s="269"/>
      <c r="G52" s="270"/>
      <c r="H52" s="270"/>
      <c r="I52" s="270"/>
      <c r="J52" s="270"/>
      <c r="K52" s="264"/>
      <c r="L52" s="273"/>
      <c r="M52" s="205">
        <v>0</v>
      </c>
      <c r="N52" s="205" t="s">
        <v>141</v>
      </c>
      <c r="O52" s="205">
        <v>1</v>
      </c>
      <c r="P52" s="273"/>
      <c r="Q52" s="264"/>
      <c r="R52" s="271"/>
      <c r="S52" s="271"/>
      <c r="T52" s="271"/>
      <c r="U52" s="271"/>
      <c r="V52" s="272"/>
      <c r="W52" s="272"/>
      <c r="X52" s="272"/>
      <c r="Y52" s="272"/>
      <c r="Z52" s="209"/>
      <c r="AA52" s="213"/>
    </row>
    <row r="53" spans="1:27" ht="17.100000000000001" customHeight="1">
      <c r="A53" s="213"/>
      <c r="B53" s="213"/>
      <c r="C53" s="205"/>
      <c r="D53" s="205"/>
      <c r="E53" s="206"/>
      <c r="F53" s="206"/>
      <c r="G53" s="207"/>
      <c r="H53" s="207"/>
      <c r="I53" s="207"/>
      <c r="J53" s="207"/>
      <c r="K53" s="205"/>
      <c r="L53" s="128"/>
      <c r="M53" s="205"/>
      <c r="N53" s="205"/>
      <c r="O53" s="205"/>
      <c r="P53" s="128"/>
      <c r="Q53" s="205"/>
      <c r="R53" s="207"/>
      <c r="S53" s="207"/>
      <c r="T53" s="207"/>
      <c r="U53" s="207"/>
      <c r="V53" s="208"/>
      <c r="W53" s="208"/>
      <c r="X53" s="208"/>
      <c r="Y53" s="208"/>
      <c r="Z53" s="209"/>
      <c r="AA53" s="213"/>
    </row>
    <row r="54" spans="1:27" ht="17.100000000000001" customHeight="1">
      <c r="A54" s="213"/>
      <c r="B54" s="213"/>
      <c r="C54" s="213"/>
      <c r="D54" s="213"/>
      <c r="E54" s="213"/>
      <c r="F54" s="213"/>
      <c r="G54" s="125"/>
      <c r="H54" s="125"/>
      <c r="I54" s="125"/>
      <c r="J54" s="125"/>
      <c r="K54" s="214"/>
      <c r="L54" s="213"/>
      <c r="M54" s="205"/>
      <c r="N54" s="205"/>
      <c r="O54" s="205"/>
      <c r="P54" s="213"/>
      <c r="Q54" s="215"/>
      <c r="R54" s="125"/>
      <c r="S54" s="125"/>
      <c r="T54" s="125"/>
      <c r="U54" s="125"/>
      <c r="V54" s="213"/>
      <c r="W54" s="213"/>
      <c r="X54" s="213"/>
      <c r="Y54" s="213"/>
      <c r="Z54" s="213"/>
      <c r="AA54" s="213"/>
    </row>
    <row r="55" spans="1:27" ht="17.100000000000001" customHeight="1">
      <c r="A55" s="213"/>
      <c r="B55" s="213"/>
      <c r="C55" s="264" t="s">
        <v>135</v>
      </c>
      <c r="D55" s="264" t="s">
        <v>155</v>
      </c>
      <c r="E55" s="269">
        <v>0.51388888888888895</v>
      </c>
      <c r="F55" s="269"/>
      <c r="G55" s="275" t="str">
        <f>P9</f>
        <v>佐野ＳＳＳ</v>
      </c>
      <c r="H55" s="275"/>
      <c r="I55" s="275"/>
      <c r="J55" s="275"/>
      <c r="K55" s="264">
        <f>M55+M56</f>
        <v>0</v>
      </c>
      <c r="L55" s="273" t="s">
        <v>140</v>
      </c>
      <c r="M55" s="205">
        <v>0</v>
      </c>
      <c r="N55" s="205" t="s">
        <v>141</v>
      </c>
      <c r="O55" s="205">
        <v>3</v>
      </c>
      <c r="P55" s="273" t="s">
        <v>142</v>
      </c>
      <c r="Q55" s="264">
        <f>O55+O56</f>
        <v>3</v>
      </c>
      <c r="R55" s="271" t="str">
        <f>Y9</f>
        <v>野木ＳＳＳ</v>
      </c>
      <c r="S55" s="271"/>
      <c r="T55" s="271"/>
      <c r="U55" s="271"/>
      <c r="V55" s="272" t="s">
        <v>146</v>
      </c>
      <c r="W55" s="272"/>
      <c r="X55" s="272"/>
      <c r="Y55" s="272"/>
      <c r="Z55" s="209"/>
      <c r="AA55" s="213"/>
    </row>
    <row r="56" spans="1:27" ht="17.100000000000001" customHeight="1">
      <c r="A56" s="213"/>
      <c r="B56" s="213"/>
      <c r="C56" s="264"/>
      <c r="D56" s="264"/>
      <c r="E56" s="269"/>
      <c r="F56" s="269"/>
      <c r="G56" s="275"/>
      <c r="H56" s="275"/>
      <c r="I56" s="275"/>
      <c r="J56" s="275"/>
      <c r="K56" s="264"/>
      <c r="L56" s="273"/>
      <c r="M56" s="205">
        <v>0</v>
      </c>
      <c r="N56" s="205" t="s">
        <v>141</v>
      </c>
      <c r="O56" s="205">
        <v>0</v>
      </c>
      <c r="P56" s="273"/>
      <c r="Q56" s="264"/>
      <c r="R56" s="271"/>
      <c r="S56" s="271"/>
      <c r="T56" s="271"/>
      <c r="U56" s="271"/>
      <c r="V56" s="272"/>
      <c r="W56" s="272"/>
      <c r="X56" s="272"/>
      <c r="Y56" s="272"/>
      <c r="Z56" s="209"/>
      <c r="AA56" s="213"/>
    </row>
    <row r="57" spans="1:27" ht="17.100000000000001" customHeight="1">
      <c r="A57" s="213"/>
      <c r="B57" s="213"/>
      <c r="C57" s="205"/>
      <c r="D57" s="205"/>
      <c r="E57" s="206"/>
      <c r="F57" s="206"/>
      <c r="G57" s="207"/>
      <c r="H57" s="207"/>
      <c r="I57" s="207"/>
      <c r="J57" s="207"/>
      <c r="K57" s="205"/>
      <c r="L57" s="128"/>
      <c r="M57" s="205"/>
      <c r="N57" s="205"/>
      <c r="O57" s="205"/>
      <c r="P57" s="128"/>
      <c r="Q57" s="205"/>
      <c r="R57" s="207"/>
      <c r="S57" s="207"/>
      <c r="T57" s="207"/>
      <c r="U57" s="207"/>
      <c r="V57" s="208"/>
      <c r="W57" s="208"/>
      <c r="X57" s="208"/>
      <c r="Y57" s="208"/>
      <c r="Z57" s="209"/>
      <c r="AA57" s="213"/>
    </row>
    <row r="58" spans="1:27" ht="17.100000000000001" customHeight="1">
      <c r="A58" s="213"/>
      <c r="B58" s="213"/>
      <c r="C58" s="264" t="s">
        <v>136</v>
      </c>
      <c r="D58" s="264" t="s">
        <v>155</v>
      </c>
      <c r="E58" s="269">
        <v>0.51388888888888895</v>
      </c>
      <c r="F58" s="269"/>
      <c r="G58" s="275" t="str">
        <f>S9</f>
        <v>ＹＵＺＵＨＡ ＦＣ ジュニア</v>
      </c>
      <c r="H58" s="275"/>
      <c r="I58" s="275"/>
      <c r="J58" s="275"/>
      <c r="K58" s="264">
        <f>M58+M59</f>
        <v>0</v>
      </c>
      <c r="L58" s="273" t="s">
        <v>140</v>
      </c>
      <c r="M58" s="205">
        <v>0</v>
      </c>
      <c r="N58" s="205" t="s">
        <v>141</v>
      </c>
      <c r="O58" s="205">
        <v>3</v>
      </c>
      <c r="P58" s="273" t="s">
        <v>142</v>
      </c>
      <c r="Q58" s="264">
        <f>O58+O59</f>
        <v>3</v>
      </c>
      <c r="R58" s="274" t="str">
        <f>V9</f>
        <v>ＦＣグランディール宇都宮</v>
      </c>
      <c r="S58" s="274"/>
      <c r="T58" s="274"/>
      <c r="U58" s="274"/>
      <c r="V58" s="272" t="s">
        <v>147</v>
      </c>
      <c r="W58" s="272"/>
      <c r="X58" s="272"/>
      <c r="Y58" s="272"/>
      <c r="Z58" s="209"/>
      <c r="AA58" s="213"/>
    </row>
    <row r="59" spans="1:27" ht="17.100000000000001" customHeight="1">
      <c r="A59" s="213"/>
      <c r="B59" s="213"/>
      <c r="C59" s="264"/>
      <c r="D59" s="264"/>
      <c r="E59" s="269"/>
      <c r="F59" s="269"/>
      <c r="G59" s="275"/>
      <c r="H59" s="275"/>
      <c r="I59" s="275"/>
      <c r="J59" s="275"/>
      <c r="K59" s="264"/>
      <c r="L59" s="273"/>
      <c r="M59" s="205">
        <v>0</v>
      </c>
      <c r="N59" s="205" t="s">
        <v>141</v>
      </c>
      <c r="O59" s="205">
        <v>0</v>
      </c>
      <c r="P59" s="273"/>
      <c r="Q59" s="264"/>
      <c r="R59" s="274"/>
      <c r="S59" s="274"/>
      <c r="T59" s="274"/>
      <c r="U59" s="274"/>
      <c r="V59" s="272"/>
      <c r="W59" s="272"/>
      <c r="X59" s="272"/>
      <c r="Y59" s="272"/>
      <c r="Z59" s="209"/>
      <c r="AA59" s="213"/>
    </row>
    <row r="60" spans="1:27" ht="17.100000000000001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32.1" customHeight="1">
      <c r="A61" s="278" t="str">
        <f>F4</f>
        <v>Ｃ</v>
      </c>
      <c r="B61" s="278"/>
      <c r="C61" s="279" t="str">
        <f>A63</f>
        <v>フットボールクラブガナドール大田原Ｕ１２</v>
      </c>
      <c r="D61" s="279"/>
      <c r="E61" s="279" t="str">
        <f>A65</f>
        <v>ＮＩＫＫＯ　ＳＰＯＲＴＳ　ＣＬＵＢセレソン</v>
      </c>
      <c r="F61" s="279"/>
      <c r="G61" s="280" t="str">
        <f>A67</f>
        <v>石井フットボールクラブ</v>
      </c>
      <c r="H61" s="280"/>
      <c r="I61" s="279" t="str">
        <f>A69</f>
        <v>国分寺サッカークラブ</v>
      </c>
      <c r="J61" s="279"/>
      <c r="K61" s="281" t="s">
        <v>156</v>
      </c>
      <c r="L61" s="282" t="s">
        <v>157</v>
      </c>
      <c r="M61" s="281" t="s">
        <v>158</v>
      </c>
      <c r="N61" s="213"/>
      <c r="O61" s="278" t="str">
        <f>T4</f>
        <v>Ｄ</v>
      </c>
      <c r="P61" s="278"/>
      <c r="Q61" s="279" t="str">
        <f>P9</f>
        <v>佐野ＳＳＳ</v>
      </c>
      <c r="R61" s="279"/>
      <c r="S61" s="307" t="str">
        <f>S9</f>
        <v>ＹＵＺＵＨＡ ＦＣ ジュニア</v>
      </c>
      <c r="T61" s="307"/>
      <c r="U61" s="279" t="str">
        <f>V9</f>
        <v>ＦＣグランディール宇都宮</v>
      </c>
      <c r="V61" s="279"/>
      <c r="W61" s="279" t="str">
        <f>Y9</f>
        <v>野木ＳＳＳ</v>
      </c>
      <c r="X61" s="279"/>
      <c r="Y61" s="281" t="s">
        <v>156</v>
      </c>
      <c r="Z61" s="282" t="s">
        <v>157</v>
      </c>
      <c r="AA61" s="281" t="s">
        <v>158</v>
      </c>
    </row>
    <row r="62" spans="1:27" ht="32.1" customHeight="1">
      <c r="A62" s="278"/>
      <c r="B62" s="278"/>
      <c r="C62" s="279"/>
      <c r="D62" s="279"/>
      <c r="E62" s="279"/>
      <c r="F62" s="279"/>
      <c r="G62" s="280"/>
      <c r="H62" s="280"/>
      <c r="I62" s="279"/>
      <c r="J62" s="279"/>
      <c r="K62" s="281"/>
      <c r="L62" s="282"/>
      <c r="M62" s="281"/>
      <c r="N62" s="213"/>
      <c r="O62" s="278"/>
      <c r="P62" s="278"/>
      <c r="Q62" s="279"/>
      <c r="R62" s="279"/>
      <c r="S62" s="307"/>
      <c r="T62" s="307"/>
      <c r="U62" s="279"/>
      <c r="V62" s="279"/>
      <c r="W62" s="279"/>
      <c r="X62" s="279"/>
      <c r="Y62" s="281"/>
      <c r="Z62" s="282"/>
      <c r="AA62" s="281"/>
    </row>
    <row r="63" spans="1:27" ht="18" customHeight="1">
      <c r="A63" s="302" t="str">
        <f>B9</f>
        <v>フットボールクラブガナドール大田原Ｕ１２</v>
      </c>
      <c r="B63" s="302"/>
      <c r="C63" s="284"/>
      <c r="D63" s="285"/>
      <c r="E63" s="216">
        <f>K20</f>
        <v>0</v>
      </c>
      <c r="F63" s="216">
        <f>Q20</f>
        <v>1</v>
      </c>
      <c r="G63" s="216">
        <f>K34</f>
        <v>0</v>
      </c>
      <c r="H63" s="216">
        <f>Q34</f>
        <v>3</v>
      </c>
      <c r="I63" s="216">
        <f>K48</f>
        <v>3</v>
      </c>
      <c r="J63" s="216">
        <f>Q48</f>
        <v>2</v>
      </c>
      <c r="K63" s="288">
        <f>COUNTIF(C64:J64,"○")*3+COUNTIF(C64:J64,"△")</f>
        <v>3</v>
      </c>
      <c r="L63" s="288">
        <f>E63-F63+G63-H63+I63-J63</f>
        <v>-3</v>
      </c>
      <c r="M63" s="288">
        <v>4</v>
      </c>
      <c r="N63" s="213"/>
      <c r="O63" s="290" t="str">
        <f>P9</f>
        <v>佐野ＳＳＳ</v>
      </c>
      <c r="P63" s="291"/>
      <c r="Q63" s="294"/>
      <c r="R63" s="295"/>
      <c r="S63" s="216">
        <f>K27</f>
        <v>1</v>
      </c>
      <c r="T63" s="216">
        <f>Q27</f>
        <v>0</v>
      </c>
      <c r="U63" s="216">
        <f>K41</f>
        <v>1</v>
      </c>
      <c r="V63" s="216">
        <f>Q41</f>
        <v>4</v>
      </c>
      <c r="W63" s="216">
        <f>K55</f>
        <v>0</v>
      </c>
      <c r="X63" s="216">
        <f>Q55</f>
        <v>3</v>
      </c>
      <c r="Y63" s="298">
        <f>COUNTIF(Q64:X64,"○")*3+COUNTIF(Q64:X64,"△")</f>
        <v>3</v>
      </c>
      <c r="Z63" s="298">
        <f>S63-T63+U63-V63+W63-X63</f>
        <v>-5</v>
      </c>
      <c r="AA63" s="298">
        <v>3</v>
      </c>
    </row>
    <row r="64" spans="1:27" ht="18" customHeight="1">
      <c r="A64" s="302"/>
      <c r="B64" s="302"/>
      <c r="C64" s="286"/>
      <c r="D64" s="287"/>
      <c r="E64" s="300" t="str">
        <f>IF(E63&gt;F63,"○",IF(E63&lt;F63,"×",IF(E63=F63,"△")))</f>
        <v>×</v>
      </c>
      <c r="F64" s="301"/>
      <c r="G64" s="300" t="str">
        <f>IF(G63&gt;H63,"○",IF(G63&lt;H63,"×",IF(G63=H63,"△")))</f>
        <v>×</v>
      </c>
      <c r="H64" s="301"/>
      <c r="I64" s="300" t="str">
        <f>IF(I63&gt;J63,"○",IF(I63&lt;J63,"×",IF(I63=J63,"△")))</f>
        <v>○</v>
      </c>
      <c r="J64" s="301"/>
      <c r="K64" s="289"/>
      <c r="L64" s="289"/>
      <c r="M64" s="289"/>
      <c r="N64" s="213"/>
      <c r="O64" s="292"/>
      <c r="P64" s="293"/>
      <c r="Q64" s="296"/>
      <c r="R64" s="297"/>
      <c r="S64" s="300" t="str">
        <f>IF(S63&gt;T63,"○",IF(S63&lt;T63,"×",IF(S63=T63,"△")))</f>
        <v>○</v>
      </c>
      <c r="T64" s="301"/>
      <c r="U64" s="300" t="str">
        <f>IF(U63&gt;V63,"○",IF(U63&lt;V63,"×",IF(U63=V63,"△")))</f>
        <v>×</v>
      </c>
      <c r="V64" s="301"/>
      <c r="W64" s="300" t="str">
        <f>IF(W63&gt;X63,"○",IF(W63&lt;X63,"×",IF(W63=X63,"△")))</f>
        <v>×</v>
      </c>
      <c r="X64" s="301"/>
      <c r="Y64" s="299"/>
      <c r="Z64" s="299"/>
      <c r="AA64" s="299"/>
    </row>
    <row r="65" spans="1:27" ht="18" customHeight="1">
      <c r="A65" s="283" t="str">
        <f>E9</f>
        <v>ＮＩＫＫＯ　ＳＰＯＲＴＳ　ＣＬＵＢセレソン</v>
      </c>
      <c r="B65" s="283"/>
      <c r="C65" s="216">
        <f>F63</f>
        <v>1</v>
      </c>
      <c r="D65" s="216">
        <f>E63</f>
        <v>0</v>
      </c>
      <c r="E65" s="294"/>
      <c r="F65" s="295"/>
      <c r="G65" s="216">
        <f>K51</f>
        <v>0</v>
      </c>
      <c r="H65" s="216">
        <f>Q51</f>
        <v>1</v>
      </c>
      <c r="I65" s="216">
        <f>K37</f>
        <v>0</v>
      </c>
      <c r="J65" s="216">
        <f>Q37</f>
        <v>1</v>
      </c>
      <c r="K65" s="288">
        <f>COUNTIF(C66:J66,"○")*3+COUNTIF(C66:J66,"△")</f>
        <v>3</v>
      </c>
      <c r="L65" s="288">
        <f>C65-D65+G65-H65+I65-J65</f>
        <v>-1</v>
      </c>
      <c r="M65" s="288">
        <v>3</v>
      </c>
      <c r="N65" s="213"/>
      <c r="O65" s="290" t="str">
        <f>S9</f>
        <v>ＹＵＺＵＨＡ ＦＣ ジュニア</v>
      </c>
      <c r="P65" s="291"/>
      <c r="Q65" s="216">
        <f>T63</f>
        <v>0</v>
      </c>
      <c r="R65" s="216">
        <f>S63</f>
        <v>1</v>
      </c>
      <c r="S65" s="294"/>
      <c r="T65" s="295"/>
      <c r="U65" s="216">
        <f>K58</f>
        <v>0</v>
      </c>
      <c r="V65" s="216">
        <f>Q58</f>
        <v>3</v>
      </c>
      <c r="W65" s="216">
        <f>K44</f>
        <v>2</v>
      </c>
      <c r="X65" s="216">
        <f>Q44</f>
        <v>3</v>
      </c>
      <c r="Y65" s="298">
        <f>COUNTIF(Q66:X66,"○")*3+COUNTIF(Q66:X66,"△")</f>
        <v>0</v>
      </c>
      <c r="Z65" s="298">
        <f>Q65-R65+U65-V65+W65-X65</f>
        <v>-5</v>
      </c>
      <c r="AA65" s="298">
        <v>4</v>
      </c>
    </row>
    <row r="66" spans="1:27" ht="18" customHeight="1">
      <c r="A66" s="283"/>
      <c r="B66" s="283"/>
      <c r="C66" s="300" t="str">
        <f>IF(C65&gt;D65,"○",IF(C65&lt;D65,"×",IF(C65=D65,"△")))</f>
        <v>○</v>
      </c>
      <c r="D66" s="301"/>
      <c r="E66" s="296"/>
      <c r="F66" s="297"/>
      <c r="G66" s="300" t="str">
        <f>IF(G65&gt;H65,"○",IF(G65&lt;H65,"×",IF(G65=H65,"△")))</f>
        <v>×</v>
      </c>
      <c r="H66" s="301"/>
      <c r="I66" s="300" t="str">
        <f>IF(I65&gt;J65,"○",IF(I65&lt;J65,"×",IF(I65=J65,"△")))</f>
        <v>×</v>
      </c>
      <c r="J66" s="301"/>
      <c r="K66" s="289"/>
      <c r="L66" s="289"/>
      <c r="M66" s="289"/>
      <c r="N66" s="213"/>
      <c r="O66" s="292"/>
      <c r="P66" s="293"/>
      <c r="Q66" s="300" t="str">
        <f>IF(Q65&gt;R65,"○",IF(Q65&lt;R65,"×",IF(Q65=R65,"△")))</f>
        <v>×</v>
      </c>
      <c r="R66" s="301"/>
      <c r="S66" s="296"/>
      <c r="T66" s="297"/>
      <c r="U66" s="300" t="str">
        <f>IF(U65&gt;V65,"○",IF(U65&lt;V65,"×",IF(U65=V65,"△")))</f>
        <v>×</v>
      </c>
      <c r="V66" s="301"/>
      <c r="W66" s="300" t="str">
        <f>IF(W65&gt;X65,"○",IF(W65&lt;X65,"×",IF(W65=X65,"△")))</f>
        <v>×</v>
      </c>
      <c r="X66" s="301"/>
      <c r="Y66" s="299"/>
      <c r="Z66" s="299"/>
      <c r="AA66" s="299"/>
    </row>
    <row r="67" spans="1:27" ht="18" customHeight="1">
      <c r="A67" s="283" t="str">
        <f>H9</f>
        <v>石井フットボールクラブ</v>
      </c>
      <c r="B67" s="283"/>
      <c r="C67" s="216">
        <f>H63</f>
        <v>3</v>
      </c>
      <c r="D67" s="216">
        <f>G63</f>
        <v>0</v>
      </c>
      <c r="E67" s="216">
        <f>H65</f>
        <v>1</v>
      </c>
      <c r="F67" s="216">
        <f>G65</f>
        <v>0</v>
      </c>
      <c r="G67" s="294"/>
      <c r="H67" s="295"/>
      <c r="I67" s="216">
        <f>K23</f>
        <v>1</v>
      </c>
      <c r="J67" s="216">
        <f>Q23</f>
        <v>1</v>
      </c>
      <c r="K67" s="288">
        <f>COUNTIF(C68:J68,"○")*3+COUNTIF(C68:J68,"△")</f>
        <v>7</v>
      </c>
      <c r="L67" s="288">
        <f>C67-D67+E67-F67+I67-J67</f>
        <v>4</v>
      </c>
      <c r="M67" s="288">
        <v>1</v>
      </c>
      <c r="N67" s="213"/>
      <c r="O67" s="303" t="str">
        <f>V9</f>
        <v>ＦＣグランディール宇都宮</v>
      </c>
      <c r="P67" s="304"/>
      <c r="Q67" s="216">
        <f>V63</f>
        <v>4</v>
      </c>
      <c r="R67" s="216">
        <f>U63</f>
        <v>1</v>
      </c>
      <c r="S67" s="216">
        <f>V65</f>
        <v>3</v>
      </c>
      <c r="T67" s="216">
        <f>U65</f>
        <v>0</v>
      </c>
      <c r="U67" s="294"/>
      <c r="V67" s="295"/>
      <c r="W67" s="216">
        <f>K30</f>
        <v>2</v>
      </c>
      <c r="X67" s="216">
        <f>Q30</f>
        <v>0</v>
      </c>
      <c r="Y67" s="298">
        <f>COUNTIF(Q68:X68,"○")*3+COUNTIF(Q68:X68,"△")</f>
        <v>9</v>
      </c>
      <c r="Z67" s="298">
        <f>Q67-R67+S67-T67+W67-X67</f>
        <v>8</v>
      </c>
      <c r="AA67" s="298">
        <v>1</v>
      </c>
    </row>
    <row r="68" spans="1:27" ht="18" customHeight="1">
      <c r="A68" s="283"/>
      <c r="B68" s="283"/>
      <c r="C68" s="300" t="str">
        <f>IF(C67&gt;D67,"○",IF(C67&lt;D67,"×",IF(C67=D67,"△")))</f>
        <v>○</v>
      </c>
      <c r="D68" s="301"/>
      <c r="E68" s="300" t="str">
        <f>IF(E67&gt;F67,"○",IF(E67&lt;F67,"×",IF(E67=F67,"△")))</f>
        <v>○</v>
      </c>
      <c r="F68" s="301"/>
      <c r="G68" s="296"/>
      <c r="H68" s="297"/>
      <c r="I68" s="300" t="str">
        <f>IF(I67&gt;J67,"○",IF(I67&lt;J67,"×",IF(I67=J67,"△")))</f>
        <v>△</v>
      </c>
      <c r="J68" s="301"/>
      <c r="K68" s="289"/>
      <c r="L68" s="289"/>
      <c r="M68" s="289"/>
      <c r="N68" s="213"/>
      <c r="O68" s="305"/>
      <c r="P68" s="306"/>
      <c r="Q68" s="300" t="str">
        <f>IF(Q67&gt;R67,"○",IF(Q67&lt;R67,"×",IF(Q67=R67,"△")))</f>
        <v>○</v>
      </c>
      <c r="R68" s="301"/>
      <c r="S68" s="300" t="str">
        <f>IF(S67&gt;T67,"○",IF(S67&lt;T67,"×",IF(S67=T67,"△")))</f>
        <v>○</v>
      </c>
      <c r="T68" s="301"/>
      <c r="U68" s="296"/>
      <c r="V68" s="297"/>
      <c r="W68" s="300" t="str">
        <f>IF(W67&gt;X67,"○",IF(W67&lt;X67,"×",IF(W67=X67,"△")))</f>
        <v>○</v>
      </c>
      <c r="X68" s="301"/>
      <c r="Y68" s="299"/>
      <c r="Z68" s="299"/>
      <c r="AA68" s="299"/>
    </row>
    <row r="69" spans="1:27" ht="18" customHeight="1">
      <c r="A69" s="283" t="str">
        <f>K9</f>
        <v>国分寺サッカークラブ</v>
      </c>
      <c r="B69" s="283"/>
      <c r="C69" s="216">
        <f>J63</f>
        <v>2</v>
      </c>
      <c r="D69" s="216">
        <f>I63</f>
        <v>3</v>
      </c>
      <c r="E69" s="216">
        <f>J65</f>
        <v>1</v>
      </c>
      <c r="F69" s="216">
        <f>I65</f>
        <v>0</v>
      </c>
      <c r="G69" s="216">
        <f>J67</f>
        <v>1</v>
      </c>
      <c r="H69" s="216">
        <f>I67</f>
        <v>1</v>
      </c>
      <c r="I69" s="284"/>
      <c r="J69" s="285"/>
      <c r="K69" s="288">
        <f>COUNTIF(C70:J70,"○")*3+COUNTIF(C70:J70,"△")</f>
        <v>4</v>
      </c>
      <c r="L69" s="288">
        <f>C69-D69+E69-F69+G69-H69</f>
        <v>0</v>
      </c>
      <c r="M69" s="288">
        <v>2</v>
      </c>
      <c r="N69" s="213"/>
      <c r="O69" s="303" t="str">
        <f>Y9</f>
        <v>野木ＳＳＳ</v>
      </c>
      <c r="P69" s="304"/>
      <c r="Q69" s="216">
        <f>X63</f>
        <v>3</v>
      </c>
      <c r="R69" s="216">
        <f>W63</f>
        <v>0</v>
      </c>
      <c r="S69" s="216">
        <f>X65</f>
        <v>3</v>
      </c>
      <c r="T69" s="216">
        <f>W65</f>
        <v>2</v>
      </c>
      <c r="U69" s="216">
        <f>X67</f>
        <v>0</v>
      </c>
      <c r="V69" s="216">
        <f>W67</f>
        <v>2</v>
      </c>
      <c r="W69" s="294"/>
      <c r="X69" s="295"/>
      <c r="Y69" s="298">
        <f>COUNTIF(Q70:X70,"○")*3+COUNTIF(Q70:X70,"△")</f>
        <v>6</v>
      </c>
      <c r="Z69" s="298">
        <f>Q69-R69+S69-T69+U69-V69</f>
        <v>2</v>
      </c>
      <c r="AA69" s="298">
        <v>2</v>
      </c>
    </row>
    <row r="70" spans="1:27" ht="18" customHeight="1">
      <c r="A70" s="283"/>
      <c r="B70" s="283"/>
      <c r="C70" s="300" t="str">
        <f>IF(C69&gt;D69,"○",IF(C69&lt;D69,"×",IF(C69=D69,"△")))</f>
        <v>×</v>
      </c>
      <c r="D70" s="301"/>
      <c r="E70" s="300" t="str">
        <f>IF(E69&gt;F69,"○",IF(E69&lt;F69,"×",IF(E69=F69,"△")))</f>
        <v>○</v>
      </c>
      <c r="F70" s="301"/>
      <c r="G70" s="300" t="str">
        <f>IF(G69&gt;H69,"○",IF(G69&lt;H69,"×",IF(G69=H69,"△")))</f>
        <v>△</v>
      </c>
      <c r="H70" s="301"/>
      <c r="I70" s="286"/>
      <c r="J70" s="287"/>
      <c r="K70" s="289"/>
      <c r="L70" s="289"/>
      <c r="M70" s="289"/>
      <c r="N70" s="213"/>
      <c r="O70" s="305"/>
      <c r="P70" s="306"/>
      <c r="Q70" s="300" t="str">
        <f>IF(Q69&gt;R69,"○",IF(Q69&lt;R69,"×",IF(Q69=R69,"△")))</f>
        <v>○</v>
      </c>
      <c r="R70" s="301"/>
      <c r="S70" s="300" t="str">
        <f>IF(S69&gt;T69,"○",IF(S69&lt;T69,"×",IF(S69=T69,"△")))</f>
        <v>○</v>
      </c>
      <c r="T70" s="301"/>
      <c r="U70" s="300" t="str">
        <f>IF(U69&gt;V69,"○",IF(U69&lt;V69,"×",IF(U69=V69,"△")))</f>
        <v>×</v>
      </c>
      <c r="V70" s="301"/>
      <c r="W70" s="296"/>
      <c r="X70" s="297"/>
      <c r="Y70" s="299"/>
      <c r="Z70" s="299"/>
      <c r="AA70" s="299"/>
    </row>
  </sheetData>
  <mergeCells count="223">
    <mergeCell ref="D1:F1"/>
    <mergeCell ref="O1:Q1"/>
    <mergeCell ref="S1:AA1"/>
    <mergeCell ref="O3:Q3"/>
    <mergeCell ref="F4:G4"/>
    <mergeCell ref="T4:U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V19:Y19"/>
    <mergeCell ref="C20:C21"/>
    <mergeCell ref="D20:D21"/>
    <mergeCell ref="E20:F21"/>
    <mergeCell ref="G20:J21"/>
    <mergeCell ref="K20:K21"/>
    <mergeCell ref="L20:L21"/>
    <mergeCell ref="P20:P21"/>
    <mergeCell ref="Q20:Q21"/>
    <mergeCell ref="R20:U21"/>
    <mergeCell ref="V20:Y21"/>
    <mergeCell ref="V23:Y24"/>
    <mergeCell ref="C27:C28"/>
    <mergeCell ref="D27:D28"/>
    <mergeCell ref="E27:F28"/>
    <mergeCell ref="G27:J28"/>
    <mergeCell ref="K27:K28"/>
    <mergeCell ref="L27:L28"/>
    <mergeCell ref="P27:P28"/>
    <mergeCell ref="Q27:Q28"/>
    <mergeCell ref="R27:U28"/>
    <mergeCell ref="V27:Y28"/>
    <mergeCell ref="C23:C24"/>
    <mergeCell ref="D23:D24"/>
    <mergeCell ref="E23:F24"/>
    <mergeCell ref="G23:J24"/>
    <mergeCell ref="K23:K24"/>
    <mergeCell ref="L23:L24"/>
    <mergeCell ref="P23:P24"/>
    <mergeCell ref="Q23:Q24"/>
    <mergeCell ref="R23:U24"/>
    <mergeCell ref="V30:Y31"/>
    <mergeCell ref="C34:C35"/>
    <mergeCell ref="D34:D35"/>
    <mergeCell ref="E34:F35"/>
    <mergeCell ref="G34:J35"/>
    <mergeCell ref="K34:K35"/>
    <mergeCell ref="L34:L35"/>
    <mergeCell ref="P34:P35"/>
    <mergeCell ref="Q34:Q35"/>
    <mergeCell ref="R34:U35"/>
    <mergeCell ref="V34:Y35"/>
    <mergeCell ref="C30:C31"/>
    <mergeCell ref="D30:D31"/>
    <mergeCell ref="E30:F31"/>
    <mergeCell ref="G30:J31"/>
    <mergeCell ref="K30:K31"/>
    <mergeCell ref="L30:L31"/>
    <mergeCell ref="P30:P31"/>
    <mergeCell ref="Q30:Q31"/>
    <mergeCell ref="R30:U31"/>
    <mergeCell ref="V37:Y38"/>
    <mergeCell ref="C41:C42"/>
    <mergeCell ref="D41:D42"/>
    <mergeCell ref="E41:F42"/>
    <mergeCell ref="G41:J42"/>
    <mergeCell ref="K41:K42"/>
    <mergeCell ref="L41:L42"/>
    <mergeCell ref="P41:P42"/>
    <mergeCell ref="Q41:Q42"/>
    <mergeCell ref="R41:U42"/>
    <mergeCell ref="V41:Y42"/>
    <mergeCell ref="C37:C38"/>
    <mergeCell ref="D37:D38"/>
    <mergeCell ref="E37:F38"/>
    <mergeCell ref="G37:J38"/>
    <mergeCell ref="K37:K38"/>
    <mergeCell ref="L37:L38"/>
    <mergeCell ref="P37:P38"/>
    <mergeCell ref="Q37:Q38"/>
    <mergeCell ref="R37:U38"/>
    <mergeCell ref="V44:Y45"/>
    <mergeCell ref="C48:C49"/>
    <mergeCell ref="D48:D49"/>
    <mergeCell ref="E48:F49"/>
    <mergeCell ref="G48:J49"/>
    <mergeCell ref="K48:K49"/>
    <mergeCell ref="L48:L49"/>
    <mergeCell ref="P48:P49"/>
    <mergeCell ref="Q48:Q49"/>
    <mergeCell ref="R48:U49"/>
    <mergeCell ref="V48:Y49"/>
    <mergeCell ref="C44:C45"/>
    <mergeCell ref="D44:D45"/>
    <mergeCell ref="E44:F45"/>
    <mergeCell ref="G44:J45"/>
    <mergeCell ref="K44:K45"/>
    <mergeCell ref="L44:L45"/>
    <mergeCell ref="P44:P45"/>
    <mergeCell ref="Q44:Q45"/>
    <mergeCell ref="R44:U45"/>
    <mergeCell ref="R58:U59"/>
    <mergeCell ref="V51:Y52"/>
    <mergeCell ref="C55:C56"/>
    <mergeCell ref="D55:D56"/>
    <mergeCell ref="E55:F56"/>
    <mergeCell ref="G55:J56"/>
    <mergeCell ref="K55:K56"/>
    <mergeCell ref="L55:L56"/>
    <mergeCell ref="P55:P56"/>
    <mergeCell ref="Q55:Q56"/>
    <mergeCell ref="R55:U56"/>
    <mergeCell ref="V55:Y56"/>
    <mergeCell ref="C51:C52"/>
    <mergeCell ref="D51:D52"/>
    <mergeCell ref="E51:F52"/>
    <mergeCell ref="G51:J52"/>
    <mergeCell ref="K51:K52"/>
    <mergeCell ref="L51:L52"/>
    <mergeCell ref="P51:P52"/>
    <mergeCell ref="Q51:Q52"/>
    <mergeCell ref="R51:U52"/>
    <mergeCell ref="E64:F64"/>
    <mergeCell ref="G64:H64"/>
    <mergeCell ref="I64:J64"/>
    <mergeCell ref="S64:T64"/>
    <mergeCell ref="U64:V64"/>
    <mergeCell ref="W64:X64"/>
    <mergeCell ref="V58:Y59"/>
    <mergeCell ref="A61:B62"/>
    <mergeCell ref="C61:D62"/>
    <mergeCell ref="E61:F62"/>
    <mergeCell ref="G61:H62"/>
    <mergeCell ref="I61:J62"/>
    <mergeCell ref="K61:K62"/>
    <mergeCell ref="L61:L62"/>
    <mergeCell ref="M61:M62"/>
    <mergeCell ref="O61:P62"/>
    <mergeCell ref="C58:C59"/>
    <mergeCell ref="D58:D59"/>
    <mergeCell ref="E58:F59"/>
    <mergeCell ref="G58:J59"/>
    <mergeCell ref="K58:K59"/>
    <mergeCell ref="L58:L59"/>
    <mergeCell ref="P58:P59"/>
    <mergeCell ref="Q58:Q59"/>
    <mergeCell ref="Z65:Z66"/>
    <mergeCell ref="AA65:AA66"/>
    <mergeCell ref="G66:H66"/>
    <mergeCell ref="I66:J66"/>
    <mergeCell ref="Q66:R66"/>
    <mergeCell ref="U66:V66"/>
    <mergeCell ref="W66:X66"/>
    <mergeCell ref="AA61:AA62"/>
    <mergeCell ref="A63:B64"/>
    <mergeCell ref="C63:D64"/>
    <mergeCell ref="K63:K64"/>
    <mergeCell ref="L63:L64"/>
    <mergeCell ref="M63:M64"/>
    <mergeCell ref="O63:P64"/>
    <mergeCell ref="Q63:R64"/>
    <mergeCell ref="Y63:Y64"/>
    <mergeCell ref="Z63:Z64"/>
    <mergeCell ref="Q61:R62"/>
    <mergeCell ref="S61:T62"/>
    <mergeCell ref="U61:V62"/>
    <mergeCell ref="W61:X62"/>
    <mergeCell ref="Y61:Y62"/>
    <mergeCell ref="Z61:Z62"/>
    <mergeCell ref="AA63:AA64"/>
    <mergeCell ref="A65:B66"/>
    <mergeCell ref="E65:F66"/>
    <mergeCell ref="K65:K66"/>
    <mergeCell ref="L65:L66"/>
    <mergeCell ref="M65:M66"/>
    <mergeCell ref="O65:P66"/>
    <mergeCell ref="C66:D66"/>
    <mergeCell ref="S65:T66"/>
    <mergeCell ref="Y65:Y66"/>
    <mergeCell ref="AA67:AA68"/>
    <mergeCell ref="C68:D68"/>
    <mergeCell ref="E68:F68"/>
    <mergeCell ref="I68:J68"/>
    <mergeCell ref="Q68:R68"/>
    <mergeCell ref="S68:T68"/>
    <mergeCell ref="W68:X68"/>
    <mergeCell ref="AA69:AA70"/>
    <mergeCell ref="C70:D70"/>
    <mergeCell ref="E70:F70"/>
    <mergeCell ref="G70:H70"/>
    <mergeCell ref="Q70:R70"/>
    <mergeCell ref="S70:T70"/>
    <mergeCell ref="U70:V70"/>
    <mergeCell ref="G67:H68"/>
    <mergeCell ref="K67:K68"/>
    <mergeCell ref="L67:L68"/>
    <mergeCell ref="M67:M68"/>
    <mergeCell ref="O67:P68"/>
    <mergeCell ref="A69:B70"/>
    <mergeCell ref="I69:J70"/>
    <mergeCell ref="K69:K70"/>
    <mergeCell ref="L69:L70"/>
    <mergeCell ref="M69:M70"/>
    <mergeCell ref="O69:P70"/>
    <mergeCell ref="U67:V68"/>
    <mergeCell ref="Y67:Y68"/>
    <mergeCell ref="Z67:Z68"/>
    <mergeCell ref="W69:X70"/>
    <mergeCell ref="Y69:Y70"/>
    <mergeCell ref="Z69:Z70"/>
    <mergeCell ref="A67:B6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0"/>
  <sheetViews>
    <sheetView view="pageBreakPreview" zoomScaleNormal="100" zoomScaleSheetLayoutView="100" workbookViewId="0"/>
  </sheetViews>
  <sheetFormatPr defaultRowHeight="13.2"/>
  <cols>
    <col min="1" max="25" width="5.6640625" customWidth="1"/>
    <col min="26" max="26" width="6.109375" customWidth="1"/>
    <col min="27" max="28" width="5.6640625" customWidth="1"/>
    <col min="29" max="256" width="11" customWidth="1"/>
  </cols>
  <sheetData>
    <row r="1" spans="1:27" ht="23.1" customHeight="1">
      <c r="A1" s="31" t="s">
        <v>132</v>
      </c>
      <c r="B1" s="31"/>
      <c r="C1" s="31"/>
      <c r="D1" s="261">
        <f>組み合わせ!C4</f>
        <v>44185</v>
      </c>
      <c r="E1" s="262"/>
      <c r="F1" s="262"/>
      <c r="G1" s="31"/>
      <c r="O1" s="263" t="s">
        <v>162</v>
      </c>
      <c r="P1" s="263"/>
      <c r="Q1" s="263"/>
      <c r="S1" s="263" t="str">
        <f>組み合わせ!A46</f>
        <v>下野市別処山公園</v>
      </c>
      <c r="T1" s="263"/>
      <c r="U1" s="263"/>
      <c r="V1" s="263"/>
      <c r="W1" s="263"/>
      <c r="X1" s="263"/>
      <c r="Y1" s="263"/>
      <c r="Z1" s="263"/>
      <c r="AA1" s="263"/>
    </row>
    <row r="2" spans="1:27" ht="23.1" customHeight="1">
      <c r="A2" s="31"/>
      <c r="B2" s="31"/>
      <c r="C2" s="31"/>
      <c r="D2" s="31" t="s">
        <v>134</v>
      </c>
      <c r="E2" s="31"/>
      <c r="F2" s="31"/>
      <c r="G2" s="31"/>
      <c r="H2" s="31"/>
      <c r="I2" s="31"/>
      <c r="J2" s="31"/>
      <c r="O2" s="188"/>
      <c r="P2" s="188"/>
      <c r="Q2" s="188"/>
      <c r="R2" s="32"/>
      <c r="S2" s="32"/>
      <c r="T2" s="32"/>
      <c r="U2" s="32"/>
      <c r="V2" s="32"/>
      <c r="W2" s="32"/>
      <c r="X2" s="32"/>
      <c r="Y2" s="32"/>
    </row>
    <row r="3" spans="1:27" ht="23.1" customHeight="1">
      <c r="A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263"/>
      <c r="P3" s="263"/>
      <c r="Q3" s="263"/>
      <c r="R3" s="32"/>
      <c r="S3" s="32"/>
      <c r="T3" s="32"/>
      <c r="U3" s="32"/>
      <c r="V3" s="32"/>
      <c r="W3" s="32"/>
    </row>
    <row r="4" spans="1:27" ht="20.100000000000001" customHeight="1">
      <c r="A4" s="31"/>
      <c r="B4" s="31"/>
      <c r="C4" s="31"/>
      <c r="D4" s="31"/>
      <c r="E4" s="31"/>
      <c r="F4" s="263" t="s">
        <v>163</v>
      </c>
      <c r="G4" s="263"/>
      <c r="H4" s="31"/>
      <c r="P4" s="188"/>
      <c r="Q4" s="188"/>
      <c r="R4" s="188"/>
      <c r="S4" s="32"/>
      <c r="T4" s="263" t="s">
        <v>164</v>
      </c>
      <c r="U4" s="263"/>
      <c r="V4" s="32"/>
      <c r="W4" s="32"/>
      <c r="X4" s="32"/>
    </row>
    <row r="5" spans="1:27" ht="20.100000000000001" customHeight="1" thickBot="1">
      <c r="A5" s="22"/>
      <c r="B5" s="22"/>
      <c r="C5" s="22"/>
      <c r="D5" s="22"/>
      <c r="E5" s="22"/>
      <c r="F5" s="22"/>
      <c r="G5" s="397"/>
      <c r="H5" s="211"/>
      <c r="I5" s="211"/>
      <c r="J5" s="211"/>
      <c r="K5" s="211"/>
      <c r="L5" s="211"/>
      <c r="M5" s="211"/>
      <c r="N5" s="211"/>
      <c r="O5" s="85"/>
      <c r="P5" s="211"/>
      <c r="Q5" s="211"/>
      <c r="R5" s="211"/>
      <c r="S5" s="211"/>
      <c r="T5" s="212"/>
      <c r="U5" s="211"/>
      <c r="V5" s="22"/>
      <c r="W5" s="22"/>
      <c r="X5" s="22"/>
      <c r="Y5" s="22"/>
    </row>
    <row r="6" spans="1:27" ht="20.100000000000001" customHeight="1" thickTop="1">
      <c r="A6" s="22"/>
      <c r="B6" s="22"/>
      <c r="C6" s="36"/>
      <c r="D6" s="34"/>
      <c r="E6" s="410"/>
      <c r="F6" s="411"/>
      <c r="G6" s="399"/>
      <c r="H6" s="402"/>
      <c r="I6" s="34"/>
      <c r="J6" s="34"/>
      <c r="K6" s="35"/>
      <c r="L6" s="22"/>
      <c r="M6" s="22"/>
      <c r="N6" s="22"/>
      <c r="P6" s="22"/>
      <c r="Q6" s="36"/>
      <c r="R6" s="34"/>
      <c r="S6" s="410"/>
      <c r="T6" s="411"/>
      <c r="U6" s="399"/>
      <c r="V6" s="412"/>
      <c r="W6" s="413"/>
      <c r="X6" s="399"/>
      <c r="Y6" s="402"/>
    </row>
    <row r="7" spans="1:27" ht="20.100000000000001" customHeight="1">
      <c r="A7" s="22"/>
      <c r="B7" s="22"/>
      <c r="C7" s="37"/>
      <c r="D7" s="22"/>
      <c r="E7" s="211"/>
      <c r="F7" s="397"/>
      <c r="G7" s="211"/>
      <c r="H7" s="212"/>
      <c r="I7" s="211"/>
      <c r="J7" s="22"/>
      <c r="K7" s="21"/>
      <c r="L7" s="22"/>
      <c r="M7" s="22"/>
      <c r="N7" s="22"/>
      <c r="P7" s="22"/>
      <c r="Q7" s="37"/>
      <c r="R7" s="22"/>
      <c r="S7" s="211"/>
      <c r="T7" s="397"/>
      <c r="U7" s="211"/>
      <c r="V7" s="21"/>
      <c r="W7" s="37"/>
      <c r="X7" s="211"/>
      <c r="Y7" s="212"/>
    </row>
    <row r="8" spans="1:27" ht="20.100000000000001" customHeight="1">
      <c r="A8" s="22"/>
      <c r="B8" s="264">
        <v>1</v>
      </c>
      <c r="C8" s="264"/>
      <c r="D8" s="22"/>
      <c r="E8" s="264">
        <v>2</v>
      </c>
      <c r="F8" s="264"/>
      <c r="G8" s="22"/>
      <c r="H8" s="264">
        <v>3</v>
      </c>
      <c r="I8" s="264"/>
      <c r="J8" s="22"/>
      <c r="K8" s="264">
        <v>4</v>
      </c>
      <c r="L8" s="264"/>
      <c r="M8" s="22"/>
      <c r="N8" s="22"/>
      <c r="P8" s="264">
        <v>5</v>
      </c>
      <c r="Q8" s="264"/>
      <c r="R8" s="22"/>
      <c r="S8" s="264">
        <v>6</v>
      </c>
      <c r="T8" s="264"/>
      <c r="U8" s="22"/>
      <c r="V8" s="264">
        <v>7</v>
      </c>
      <c r="W8" s="264"/>
      <c r="X8" s="22"/>
      <c r="Y8" s="264">
        <v>8</v>
      </c>
      <c r="Z8" s="264"/>
    </row>
    <row r="9" spans="1:27" ht="20.100000000000001" customHeight="1">
      <c r="A9" s="22"/>
      <c r="B9" s="267" t="str">
        <f>組み合わせ!C46</f>
        <v>本郷北フットボールクラブ</v>
      </c>
      <c r="C9" s="267"/>
      <c r="D9" s="202"/>
      <c r="E9" s="408" t="str">
        <f>組み合わせ!C48</f>
        <v>南河内サッカースポーツ少年団</v>
      </c>
      <c r="F9" s="408"/>
      <c r="G9" s="122"/>
      <c r="H9" s="395" t="str">
        <f>組み合わせ!C50</f>
        <v>ＫＯＨＡＲＵ　ＰＲＯＵＤ栃木フットボールクラブ</v>
      </c>
      <c r="I9" s="395"/>
      <c r="J9" s="122"/>
      <c r="K9" s="266" t="str">
        <f>組み合わせ!C52</f>
        <v>御厨フットボールクラブ</v>
      </c>
      <c r="L9" s="266"/>
      <c r="M9" s="122"/>
      <c r="N9" s="122"/>
      <c r="P9" s="266" t="str">
        <f>組み合わせ!C56</f>
        <v>ＦＣプリメーロ</v>
      </c>
      <c r="Q9" s="266"/>
      <c r="R9" s="122"/>
      <c r="S9" s="409" t="str">
        <f>組み合わせ!C58</f>
        <v>ＪＦＣアミスタ市貝</v>
      </c>
      <c r="T9" s="409"/>
      <c r="U9" s="122"/>
      <c r="V9" s="266" t="str">
        <f>組み合わせ!C60</f>
        <v>鹿沼西ＦＣ</v>
      </c>
      <c r="W9" s="266"/>
      <c r="X9" s="122"/>
      <c r="Y9" s="395" t="str">
        <f>組み合わせ!C62</f>
        <v>清原サッカースポーツ少年団</v>
      </c>
      <c r="Z9" s="395"/>
    </row>
    <row r="10" spans="1:27" ht="20.100000000000001" customHeight="1">
      <c r="A10" s="22"/>
      <c r="B10" s="267"/>
      <c r="C10" s="267"/>
      <c r="D10" s="202"/>
      <c r="E10" s="408"/>
      <c r="F10" s="408"/>
      <c r="G10" s="122"/>
      <c r="H10" s="395"/>
      <c r="I10" s="395"/>
      <c r="J10" s="122"/>
      <c r="K10" s="266"/>
      <c r="L10" s="266"/>
      <c r="M10" s="122"/>
      <c r="N10" s="122"/>
      <c r="O10" s="122"/>
      <c r="P10" s="266"/>
      <c r="Q10" s="266"/>
      <c r="R10" s="122"/>
      <c r="S10" s="409"/>
      <c r="T10" s="409"/>
      <c r="U10" s="122"/>
      <c r="V10" s="266"/>
      <c r="W10" s="266"/>
      <c r="X10" s="122"/>
      <c r="Y10" s="395"/>
      <c r="Z10" s="395"/>
    </row>
    <row r="11" spans="1:27" ht="20.100000000000001" customHeight="1">
      <c r="A11" s="22"/>
      <c r="B11" s="267"/>
      <c r="C11" s="267"/>
      <c r="D11" s="202"/>
      <c r="E11" s="408"/>
      <c r="F11" s="408"/>
      <c r="G11" s="122"/>
      <c r="H11" s="395"/>
      <c r="I11" s="395"/>
      <c r="J11" s="122"/>
      <c r="K11" s="266"/>
      <c r="L11" s="266"/>
      <c r="M11" s="122"/>
      <c r="N11" s="122"/>
      <c r="O11" s="122"/>
      <c r="P11" s="266"/>
      <c r="Q11" s="266"/>
      <c r="R11" s="122"/>
      <c r="S11" s="409"/>
      <c r="T11" s="409"/>
      <c r="U11" s="122"/>
      <c r="V11" s="266"/>
      <c r="W11" s="266"/>
      <c r="X11" s="122"/>
      <c r="Y11" s="395"/>
      <c r="Z11" s="395"/>
    </row>
    <row r="12" spans="1:27" ht="20.100000000000001" customHeight="1">
      <c r="A12" s="22"/>
      <c r="B12" s="267"/>
      <c r="C12" s="267"/>
      <c r="D12" s="202"/>
      <c r="E12" s="408"/>
      <c r="F12" s="408"/>
      <c r="G12" s="122"/>
      <c r="H12" s="395"/>
      <c r="I12" s="395"/>
      <c r="J12" s="122"/>
      <c r="K12" s="266"/>
      <c r="L12" s="266"/>
      <c r="M12" s="122"/>
      <c r="N12" s="122"/>
      <c r="O12" s="122"/>
      <c r="P12" s="266"/>
      <c r="Q12" s="266"/>
      <c r="R12" s="122"/>
      <c r="S12" s="409"/>
      <c r="T12" s="409"/>
      <c r="U12" s="122"/>
      <c r="V12" s="266"/>
      <c r="W12" s="266"/>
      <c r="X12" s="122"/>
      <c r="Y12" s="395"/>
      <c r="Z12" s="395"/>
    </row>
    <row r="13" spans="1:27" ht="20.100000000000001" customHeight="1">
      <c r="A13" s="22"/>
      <c r="B13" s="267"/>
      <c r="C13" s="267"/>
      <c r="D13" s="202"/>
      <c r="E13" s="408"/>
      <c r="F13" s="408"/>
      <c r="G13" s="122"/>
      <c r="H13" s="395"/>
      <c r="I13" s="395"/>
      <c r="J13" s="122"/>
      <c r="K13" s="266"/>
      <c r="L13" s="266"/>
      <c r="M13" s="122"/>
      <c r="N13" s="122"/>
      <c r="O13" s="122"/>
      <c r="P13" s="266"/>
      <c r="Q13" s="266"/>
      <c r="R13" s="122"/>
      <c r="S13" s="409"/>
      <c r="T13" s="409"/>
      <c r="U13" s="122"/>
      <c r="V13" s="266"/>
      <c r="W13" s="266"/>
      <c r="X13" s="122"/>
      <c r="Y13" s="395"/>
      <c r="Z13" s="395"/>
    </row>
    <row r="14" spans="1:27" ht="20.100000000000001" customHeight="1">
      <c r="A14" s="22"/>
      <c r="B14" s="267"/>
      <c r="C14" s="267"/>
      <c r="D14" s="202"/>
      <c r="E14" s="408"/>
      <c r="F14" s="408"/>
      <c r="G14" s="122"/>
      <c r="H14" s="395"/>
      <c r="I14" s="395"/>
      <c r="J14" s="122"/>
      <c r="K14" s="266"/>
      <c r="L14" s="266"/>
      <c r="M14" s="122"/>
      <c r="N14" s="122"/>
      <c r="O14" s="122"/>
      <c r="P14" s="266"/>
      <c r="Q14" s="266"/>
      <c r="R14" s="122"/>
      <c r="S14" s="409"/>
      <c r="T14" s="409"/>
      <c r="U14" s="122"/>
      <c r="V14" s="266"/>
      <c r="W14" s="266"/>
      <c r="X14" s="122"/>
      <c r="Y14" s="395"/>
      <c r="Z14" s="395"/>
    </row>
    <row r="15" spans="1:27" ht="20.100000000000001" customHeight="1">
      <c r="A15" s="22"/>
      <c r="B15" s="267"/>
      <c r="C15" s="267"/>
      <c r="D15" s="202"/>
      <c r="E15" s="408"/>
      <c r="F15" s="408"/>
      <c r="G15" s="122"/>
      <c r="H15" s="395"/>
      <c r="I15" s="395"/>
      <c r="J15" s="122"/>
      <c r="K15" s="266"/>
      <c r="L15" s="266"/>
      <c r="M15" s="122"/>
      <c r="N15" s="122"/>
      <c r="O15" s="122"/>
      <c r="P15" s="266"/>
      <c r="Q15" s="266"/>
      <c r="R15" s="122"/>
      <c r="S15" s="409"/>
      <c r="T15" s="409"/>
      <c r="U15" s="122"/>
      <c r="V15" s="266"/>
      <c r="W15" s="266"/>
      <c r="X15" s="122"/>
      <c r="Y15" s="395"/>
      <c r="Z15" s="395"/>
    </row>
    <row r="16" spans="1:27" ht="20.100000000000001" customHeight="1">
      <c r="A16" s="22"/>
      <c r="B16" s="267"/>
      <c r="C16" s="267"/>
      <c r="D16" s="202"/>
      <c r="E16" s="408"/>
      <c r="F16" s="408"/>
      <c r="G16" s="122"/>
      <c r="H16" s="395"/>
      <c r="I16" s="395"/>
      <c r="J16" s="122"/>
      <c r="K16" s="266"/>
      <c r="L16" s="266"/>
      <c r="M16" s="122"/>
      <c r="N16" s="122"/>
      <c r="O16" s="122"/>
      <c r="P16" s="266"/>
      <c r="Q16" s="266"/>
      <c r="R16" s="122"/>
      <c r="S16" s="409"/>
      <c r="T16" s="409"/>
      <c r="U16" s="122"/>
      <c r="V16" s="266"/>
      <c r="W16" s="266"/>
      <c r="X16" s="122"/>
      <c r="Y16" s="395"/>
      <c r="Z16" s="395"/>
    </row>
    <row r="17" spans="1:27" ht="20.100000000000001" customHeight="1">
      <c r="A17" s="22"/>
      <c r="B17" s="267"/>
      <c r="C17" s="267"/>
      <c r="D17" s="202"/>
      <c r="E17" s="408"/>
      <c r="F17" s="408"/>
      <c r="G17" s="122"/>
      <c r="H17" s="395"/>
      <c r="I17" s="395"/>
      <c r="J17" s="122"/>
      <c r="K17" s="266"/>
      <c r="L17" s="266"/>
      <c r="M17" s="122"/>
      <c r="N17" s="122"/>
      <c r="O17" s="122"/>
      <c r="P17" s="266"/>
      <c r="Q17" s="266"/>
      <c r="R17" s="122"/>
      <c r="S17" s="409"/>
      <c r="T17" s="409"/>
      <c r="U17" s="122"/>
      <c r="V17" s="266"/>
      <c r="W17" s="266"/>
      <c r="X17" s="122"/>
      <c r="Y17" s="395"/>
      <c r="Z17" s="395"/>
    </row>
    <row r="18" spans="1:27" ht="20.100000000000001" customHeight="1">
      <c r="A18" s="38"/>
      <c r="B18" s="38"/>
      <c r="C18" s="38"/>
      <c r="D18" s="38"/>
      <c r="E18" s="38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8"/>
      <c r="X18" s="38"/>
      <c r="Y18" s="38"/>
    </row>
    <row r="19" spans="1:27" ht="17.100000000000001" customHeight="1">
      <c r="A19" s="213"/>
      <c r="B19" s="213"/>
      <c r="C19" s="124" t="s">
        <v>137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68" t="s">
        <v>138</v>
      </c>
      <c r="W19" s="268"/>
      <c r="X19" s="268"/>
      <c r="Y19" s="268"/>
      <c r="Z19" s="127"/>
      <c r="AA19" s="213"/>
    </row>
    <row r="20" spans="1:27" ht="17.100000000000001" customHeight="1">
      <c r="A20" s="213"/>
      <c r="B20" s="213"/>
      <c r="C20" s="264" t="s">
        <v>135</v>
      </c>
      <c r="D20" s="264" t="s">
        <v>139</v>
      </c>
      <c r="E20" s="269">
        <v>0.375</v>
      </c>
      <c r="F20" s="269"/>
      <c r="G20" s="275" t="str">
        <f>B9</f>
        <v>本郷北フットボールクラブ</v>
      </c>
      <c r="H20" s="275"/>
      <c r="I20" s="275"/>
      <c r="J20" s="275"/>
      <c r="K20" s="264">
        <f>M20+M21</f>
        <v>0</v>
      </c>
      <c r="L20" s="273" t="s">
        <v>140</v>
      </c>
      <c r="M20" s="205">
        <v>0</v>
      </c>
      <c r="N20" s="205" t="s">
        <v>141</v>
      </c>
      <c r="O20" s="205">
        <v>2</v>
      </c>
      <c r="P20" s="273" t="s">
        <v>142</v>
      </c>
      <c r="Q20" s="264">
        <f>O20+O21</f>
        <v>2</v>
      </c>
      <c r="R20" s="271" t="str">
        <f>E9</f>
        <v>南河内サッカースポーツ少年団</v>
      </c>
      <c r="S20" s="271"/>
      <c r="T20" s="271"/>
      <c r="U20" s="271"/>
      <c r="V20" s="272" t="s">
        <v>143</v>
      </c>
      <c r="W20" s="272"/>
      <c r="X20" s="272"/>
      <c r="Y20" s="272"/>
      <c r="Z20" s="209"/>
      <c r="AA20" s="213"/>
    </row>
    <row r="21" spans="1:27" ht="17.100000000000001" customHeight="1">
      <c r="A21" s="213"/>
      <c r="B21" s="213"/>
      <c r="C21" s="264"/>
      <c r="D21" s="264"/>
      <c r="E21" s="269"/>
      <c r="F21" s="269"/>
      <c r="G21" s="275"/>
      <c r="H21" s="275"/>
      <c r="I21" s="275"/>
      <c r="J21" s="275"/>
      <c r="K21" s="264"/>
      <c r="L21" s="273"/>
      <c r="M21" s="205">
        <v>0</v>
      </c>
      <c r="N21" s="205" t="s">
        <v>141</v>
      </c>
      <c r="O21" s="205">
        <v>0</v>
      </c>
      <c r="P21" s="273"/>
      <c r="Q21" s="264"/>
      <c r="R21" s="271"/>
      <c r="S21" s="271"/>
      <c r="T21" s="271"/>
      <c r="U21" s="271"/>
      <c r="V21" s="272"/>
      <c r="W21" s="272"/>
      <c r="X21" s="272"/>
      <c r="Y21" s="272"/>
      <c r="Z21" s="209"/>
      <c r="AA21" s="213"/>
    </row>
    <row r="22" spans="1:27" ht="17.100000000000001" customHeight="1">
      <c r="A22" s="213"/>
      <c r="B22" s="213"/>
      <c r="C22" s="205"/>
      <c r="D22" s="205"/>
      <c r="E22" s="206"/>
      <c r="F22" s="206"/>
      <c r="G22" s="207"/>
      <c r="H22" s="207"/>
      <c r="I22" s="207"/>
      <c r="J22" s="207"/>
      <c r="K22" s="205"/>
      <c r="L22" s="128"/>
      <c r="M22" s="205"/>
      <c r="N22" s="205"/>
      <c r="O22" s="205"/>
      <c r="P22" s="128"/>
      <c r="Q22" s="205"/>
      <c r="R22" s="207"/>
      <c r="S22" s="207"/>
      <c r="T22" s="207"/>
      <c r="U22" s="207"/>
      <c r="V22" s="208"/>
      <c r="W22" s="208"/>
      <c r="X22" s="208"/>
      <c r="Y22" s="208"/>
      <c r="Z22" s="209"/>
      <c r="AA22" s="213"/>
    </row>
    <row r="23" spans="1:27" ht="17.100000000000001" customHeight="1">
      <c r="A23" s="213"/>
      <c r="B23" s="213"/>
      <c r="C23" s="264" t="s">
        <v>136</v>
      </c>
      <c r="D23" s="264" t="s">
        <v>139</v>
      </c>
      <c r="E23" s="269">
        <v>0.375</v>
      </c>
      <c r="F23" s="269"/>
      <c r="G23" s="311" t="str">
        <f>H9</f>
        <v>ＫＯＨＡＲＵ　ＰＲＯＵＤ栃木フットボールクラブ</v>
      </c>
      <c r="H23" s="311"/>
      <c r="I23" s="311"/>
      <c r="J23" s="311"/>
      <c r="K23" s="264">
        <f>M23+M24</f>
        <v>2</v>
      </c>
      <c r="L23" s="273" t="s">
        <v>140</v>
      </c>
      <c r="M23" s="205">
        <v>1</v>
      </c>
      <c r="N23" s="205" t="s">
        <v>141</v>
      </c>
      <c r="O23" s="205">
        <v>0</v>
      </c>
      <c r="P23" s="273" t="s">
        <v>142</v>
      </c>
      <c r="Q23" s="264">
        <f>O23+O24</f>
        <v>0</v>
      </c>
      <c r="R23" s="275" t="str">
        <f>K9</f>
        <v>御厨フットボールクラブ</v>
      </c>
      <c r="S23" s="275"/>
      <c r="T23" s="275"/>
      <c r="U23" s="275"/>
      <c r="V23" s="272" t="s">
        <v>144</v>
      </c>
      <c r="W23" s="272"/>
      <c r="X23" s="272"/>
      <c r="Y23" s="272"/>
      <c r="Z23" s="209"/>
      <c r="AA23" s="213"/>
    </row>
    <row r="24" spans="1:27" ht="17.100000000000001" customHeight="1">
      <c r="A24" s="213"/>
      <c r="B24" s="213"/>
      <c r="C24" s="264"/>
      <c r="D24" s="264"/>
      <c r="E24" s="269"/>
      <c r="F24" s="269"/>
      <c r="G24" s="311"/>
      <c r="H24" s="311"/>
      <c r="I24" s="311"/>
      <c r="J24" s="311"/>
      <c r="K24" s="264"/>
      <c r="L24" s="273"/>
      <c r="M24" s="205">
        <v>1</v>
      </c>
      <c r="N24" s="205" t="s">
        <v>141</v>
      </c>
      <c r="O24" s="205">
        <v>0</v>
      </c>
      <c r="P24" s="273"/>
      <c r="Q24" s="264"/>
      <c r="R24" s="275"/>
      <c r="S24" s="275"/>
      <c r="T24" s="275"/>
      <c r="U24" s="275"/>
      <c r="V24" s="272"/>
      <c r="W24" s="272"/>
      <c r="X24" s="272"/>
      <c r="Y24" s="272"/>
      <c r="Z24" s="209"/>
      <c r="AA24" s="213"/>
    </row>
    <row r="25" spans="1:27" ht="17.100000000000001" customHeight="1">
      <c r="A25" s="213"/>
      <c r="B25" s="213"/>
      <c r="C25" s="205"/>
      <c r="D25" s="205"/>
      <c r="E25" s="206"/>
      <c r="F25" s="206"/>
      <c r="G25" s="207"/>
      <c r="H25" s="207"/>
      <c r="I25" s="207"/>
      <c r="J25" s="207"/>
      <c r="K25" s="205"/>
      <c r="L25" s="128"/>
      <c r="M25" s="205"/>
      <c r="N25" s="205"/>
      <c r="O25" s="205"/>
      <c r="P25" s="128"/>
      <c r="Q25" s="205"/>
      <c r="R25" s="207"/>
      <c r="S25" s="207"/>
      <c r="T25" s="207"/>
      <c r="U25" s="207"/>
      <c r="V25" s="208"/>
      <c r="W25" s="208"/>
      <c r="X25" s="208"/>
      <c r="Y25" s="208"/>
      <c r="Z25" s="209"/>
      <c r="AA25" s="213"/>
    </row>
    <row r="26" spans="1:27" ht="17.100000000000001" customHeight="1">
      <c r="A26" s="213"/>
      <c r="B26" s="213"/>
      <c r="C26" s="22"/>
      <c r="D26" s="205"/>
      <c r="E26" s="22"/>
      <c r="F26" s="22"/>
      <c r="G26" s="125"/>
      <c r="H26" s="125"/>
      <c r="I26" s="125"/>
      <c r="J26" s="125"/>
      <c r="K26" s="40"/>
      <c r="L26" s="41"/>
      <c r="M26" s="205"/>
      <c r="N26" s="205"/>
      <c r="O26" s="205"/>
      <c r="P26" s="41"/>
      <c r="Q26" s="42"/>
      <c r="R26" s="125"/>
      <c r="S26" s="125"/>
      <c r="T26" s="125"/>
      <c r="U26" s="125"/>
      <c r="V26" s="126"/>
      <c r="W26" s="38"/>
      <c r="X26" s="38"/>
      <c r="Y26" s="38"/>
      <c r="Z26" s="38"/>
      <c r="AA26" s="213"/>
    </row>
    <row r="27" spans="1:27" ht="17.100000000000001" customHeight="1">
      <c r="A27" s="213"/>
      <c r="B27" s="213"/>
      <c r="C27" s="264" t="s">
        <v>135</v>
      </c>
      <c r="D27" s="264" t="s">
        <v>145</v>
      </c>
      <c r="E27" s="269">
        <v>0.40277777777777773</v>
      </c>
      <c r="F27" s="269"/>
      <c r="G27" s="277" t="str">
        <f>P9</f>
        <v>ＦＣプリメーロ</v>
      </c>
      <c r="H27" s="277"/>
      <c r="I27" s="277"/>
      <c r="J27" s="277"/>
      <c r="K27" s="264">
        <f>M27+M28</f>
        <v>2</v>
      </c>
      <c r="L27" s="273" t="s">
        <v>140</v>
      </c>
      <c r="M27" s="205">
        <v>0</v>
      </c>
      <c r="N27" s="205" t="s">
        <v>141</v>
      </c>
      <c r="O27" s="205">
        <v>2</v>
      </c>
      <c r="P27" s="273" t="s">
        <v>142</v>
      </c>
      <c r="Q27" s="264">
        <f>O27+O28</f>
        <v>2</v>
      </c>
      <c r="R27" s="277" t="str">
        <f>S9</f>
        <v>ＪＦＣアミスタ市貝</v>
      </c>
      <c r="S27" s="277"/>
      <c r="T27" s="277"/>
      <c r="U27" s="277"/>
      <c r="V27" s="272" t="s">
        <v>146</v>
      </c>
      <c r="W27" s="272"/>
      <c r="X27" s="272"/>
      <c r="Y27" s="272"/>
      <c r="Z27" s="209"/>
      <c r="AA27" s="213"/>
    </row>
    <row r="28" spans="1:27" ht="17.100000000000001" customHeight="1">
      <c r="A28" s="213"/>
      <c r="B28" s="213"/>
      <c r="C28" s="264"/>
      <c r="D28" s="264"/>
      <c r="E28" s="269"/>
      <c r="F28" s="269"/>
      <c r="G28" s="277"/>
      <c r="H28" s="277"/>
      <c r="I28" s="277"/>
      <c r="J28" s="277"/>
      <c r="K28" s="264"/>
      <c r="L28" s="273"/>
      <c r="M28" s="205">
        <v>2</v>
      </c>
      <c r="N28" s="205" t="s">
        <v>141</v>
      </c>
      <c r="O28" s="205">
        <v>0</v>
      </c>
      <c r="P28" s="273"/>
      <c r="Q28" s="264"/>
      <c r="R28" s="277"/>
      <c r="S28" s="277"/>
      <c r="T28" s="277"/>
      <c r="U28" s="277"/>
      <c r="V28" s="272"/>
      <c r="W28" s="272"/>
      <c r="X28" s="272"/>
      <c r="Y28" s="272"/>
      <c r="Z28" s="209"/>
      <c r="AA28" s="213"/>
    </row>
    <row r="29" spans="1:27" ht="17.100000000000001" customHeight="1">
      <c r="A29" s="213"/>
      <c r="B29" s="213"/>
      <c r="C29" s="205"/>
      <c r="D29" s="205"/>
      <c r="E29" s="206"/>
      <c r="F29" s="206"/>
      <c r="G29" s="207"/>
      <c r="H29" s="207"/>
      <c r="I29" s="207"/>
      <c r="J29" s="207"/>
      <c r="K29" s="205"/>
      <c r="L29" s="128"/>
      <c r="M29" s="205"/>
      <c r="N29" s="205"/>
      <c r="O29" s="205"/>
      <c r="P29" s="128"/>
      <c r="Q29" s="205"/>
      <c r="R29" s="207"/>
      <c r="S29" s="207"/>
      <c r="T29" s="207"/>
      <c r="U29" s="207"/>
      <c r="V29" s="208"/>
      <c r="W29" s="208"/>
      <c r="X29" s="208"/>
      <c r="Y29" s="208"/>
      <c r="Z29" s="209"/>
      <c r="AA29" s="213"/>
    </row>
    <row r="30" spans="1:27" ht="17.100000000000001" customHeight="1">
      <c r="A30" s="213"/>
      <c r="B30" s="213"/>
      <c r="C30" s="264" t="s">
        <v>136</v>
      </c>
      <c r="D30" s="264" t="s">
        <v>145</v>
      </c>
      <c r="E30" s="269">
        <v>0.40277777777777773</v>
      </c>
      <c r="F30" s="269"/>
      <c r="G30" s="275" t="str">
        <f>V9</f>
        <v>鹿沼西ＦＣ</v>
      </c>
      <c r="H30" s="275"/>
      <c r="I30" s="275"/>
      <c r="J30" s="275"/>
      <c r="K30" s="264">
        <f>M30+M31</f>
        <v>1</v>
      </c>
      <c r="L30" s="273" t="s">
        <v>140</v>
      </c>
      <c r="M30" s="205">
        <v>0</v>
      </c>
      <c r="N30" s="205" t="s">
        <v>141</v>
      </c>
      <c r="O30" s="205">
        <v>4</v>
      </c>
      <c r="P30" s="273" t="s">
        <v>142</v>
      </c>
      <c r="Q30" s="264">
        <f>O30+O31</f>
        <v>6</v>
      </c>
      <c r="R30" s="271" t="str">
        <f>Y9</f>
        <v>清原サッカースポーツ少年団</v>
      </c>
      <c r="S30" s="271"/>
      <c r="T30" s="271"/>
      <c r="U30" s="271"/>
      <c r="V30" s="272" t="s">
        <v>147</v>
      </c>
      <c r="W30" s="272"/>
      <c r="X30" s="272"/>
      <c r="Y30" s="272"/>
      <c r="Z30" s="209"/>
      <c r="AA30" s="213"/>
    </row>
    <row r="31" spans="1:27" ht="17.100000000000001" customHeight="1">
      <c r="A31" s="213"/>
      <c r="B31" s="213"/>
      <c r="C31" s="264"/>
      <c r="D31" s="264"/>
      <c r="E31" s="269"/>
      <c r="F31" s="269"/>
      <c r="G31" s="275"/>
      <c r="H31" s="275"/>
      <c r="I31" s="275"/>
      <c r="J31" s="275"/>
      <c r="K31" s="264"/>
      <c r="L31" s="273"/>
      <c r="M31" s="205">
        <v>1</v>
      </c>
      <c r="N31" s="205" t="s">
        <v>141</v>
      </c>
      <c r="O31" s="205">
        <v>2</v>
      </c>
      <c r="P31" s="273"/>
      <c r="Q31" s="264"/>
      <c r="R31" s="271"/>
      <c r="S31" s="271"/>
      <c r="T31" s="271"/>
      <c r="U31" s="271"/>
      <c r="V31" s="272"/>
      <c r="W31" s="272"/>
      <c r="X31" s="272"/>
      <c r="Y31" s="272"/>
      <c r="Z31" s="209"/>
      <c r="AA31" s="213"/>
    </row>
    <row r="32" spans="1:27" ht="17.100000000000001" customHeight="1">
      <c r="A32" s="213"/>
      <c r="B32" s="213"/>
      <c r="C32" s="22"/>
      <c r="D32" s="205"/>
      <c r="E32" s="22"/>
      <c r="F32" s="22"/>
      <c r="G32" s="125"/>
      <c r="H32" s="125"/>
      <c r="I32" s="125"/>
      <c r="J32" s="125"/>
      <c r="K32" s="40"/>
      <c r="L32" s="41"/>
      <c r="M32" s="205"/>
      <c r="N32" s="205"/>
      <c r="O32" s="205"/>
      <c r="P32" s="41"/>
      <c r="Q32" s="42"/>
      <c r="R32" s="125"/>
      <c r="S32" s="125"/>
      <c r="T32" s="125"/>
      <c r="U32" s="125"/>
      <c r="V32" s="126"/>
      <c r="W32" s="38"/>
      <c r="X32" s="38"/>
      <c r="Y32" s="38"/>
      <c r="Z32" s="38"/>
      <c r="AA32" s="213"/>
    </row>
    <row r="33" spans="1:27" ht="17.100000000000001" customHeight="1">
      <c r="A33" s="213"/>
      <c r="B33" s="213"/>
      <c r="C33" s="22"/>
      <c r="D33" s="205"/>
      <c r="E33" s="22"/>
      <c r="F33" s="22"/>
      <c r="G33" s="125"/>
      <c r="H33" s="125"/>
      <c r="I33" s="125"/>
      <c r="J33" s="125"/>
      <c r="K33" s="40"/>
      <c r="L33" s="41"/>
      <c r="M33" s="205"/>
      <c r="N33" s="205"/>
      <c r="O33" s="205"/>
      <c r="P33" s="41"/>
      <c r="Q33" s="42"/>
      <c r="R33" s="125"/>
      <c r="S33" s="125"/>
      <c r="T33" s="125"/>
      <c r="U33" s="125"/>
      <c r="V33" s="126"/>
      <c r="W33" s="38"/>
      <c r="X33" s="38"/>
      <c r="Y33" s="38"/>
      <c r="Z33" s="38"/>
      <c r="AA33" s="213"/>
    </row>
    <row r="34" spans="1:27" ht="17.100000000000001" customHeight="1">
      <c r="A34" s="213"/>
      <c r="B34" s="213"/>
      <c r="C34" s="264" t="s">
        <v>135</v>
      </c>
      <c r="D34" s="264" t="s">
        <v>148</v>
      </c>
      <c r="E34" s="269">
        <v>0.43055555555555558</v>
      </c>
      <c r="F34" s="269"/>
      <c r="G34" s="277" t="str">
        <f>B9</f>
        <v>本郷北フットボールクラブ</v>
      </c>
      <c r="H34" s="277"/>
      <c r="I34" s="277"/>
      <c r="J34" s="277"/>
      <c r="K34" s="264">
        <f>M34+M35</f>
        <v>1</v>
      </c>
      <c r="L34" s="273" t="s">
        <v>140</v>
      </c>
      <c r="M34" s="205">
        <v>0</v>
      </c>
      <c r="N34" s="205" t="s">
        <v>141</v>
      </c>
      <c r="O34" s="205">
        <v>1</v>
      </c>
      <c r="P34" s="273" t="s">
        <v>142</v>
      </c>
      <c r="Q34" s="264">
        <f>O34+O35</f>
        <v>1</v>
      </c>
      <c r="R34" s="310" t="str">
        <f>H9</f>
        <v>ＫＯＨＡＲＵ　ＰＲＯＵＤ栃木フットボールクラブ</v>
      </c>
      <c r="S34" s="310"/>
      <c r="T34" s="310"/>
      <c r="U34" s="310"/>
      <c r="V34" s="272" t="s">
        <v>149</v>
      </c>
      <c r="W34" s="272"/>
      <c r="X34" s="272"/>
      <c r="Y34" s="272"/>
      <c r="Z34" s="209"/>
      <c r="AA34" s="213"/>
    </row>
    <row r="35" spans="1:27" ht="17.100000000000001" customHeight="1">
      <c r="A35" s="213"/>
      <c r="B35" s="213"/>
      <c r="C35" s="264"/>
      <c r="D35" s="264"/>
      <c r="E35" s="269"/>
      <c r="F35" s="269"/>
      <c r="G35" s="277"/>
      <c r="H35" s="277"/>
      <c r="I35" s="277"/>
      <c r="J35" s="277"/>
      <c r="K35" s="264"/>
      <c r="L35" s="273"/>
      <c r="M35" s="205">
        <v>1</v>
      </c>
      <c r="N35" s="205" t="s">
        <v>141</v>
      </c>
      <c r="O35" s="205">
        <v>0</v>
      </c>
      <c r="P35" s="273"/>
      <c r="Q35" s="264"/>
      <c r="R35" s="310"/>
      <c r="S35" s="310"/>
      <c r="T35" s="310"/>
      <c r="U35" s="310"/>
      <c r="V35" s="272"/>
      <c r="W35" s="272"/>
      <c r="X35" s="272"/>
      <c r="Y35" s="272"/>
      <c r="Z35" s="209"/>
      <c r="AA35" s="213"/>
    </row>
    <row r="36" spans="1:27" ht="17.100000000000001" customHeight="1">
      <c r="A36" s="213"/>
      <c r="B36" s="213"/>
      <c r="C36" s="205"/>
      <c r="D36" s="205"/>
      <c r="E36" s="206"/>
      <c r="F36" s="206"/>
      <c r="G36" s="207"/>
      <c r="H36" s="207"/>
      <c r="I36" s="207"/>
      <c r="J36" s="207"/>
      <c r="K36" s="205"/>
      <c r="L36" s="128"/>
      <c r="M36" s="205"/>
      <c r="N36" s="205"/>
      <c r="O36" s="205"/>
      <c r="P36" s="128"/>
      <c r="Q36" s="205"/>
      <c r="R36" s="207"/>
      <c r="S36" s="207"/>
      <c r="T36" s="207"/>
      <c r="U36" s="207"/>
      <c r="V36" s="208"/>
      <c r="W36" s="208"/>
      <c r="X36" s="208"/>
      <c r="Y36" s="208"/>
      <c r="Z36" s="209"/>
      <c r="AA36" s="213"/>
    </row>
    <row r="37" spans="1:27" ht="17.100000000000001" customHeight="1">
      <c r="A37" s="213"/>
      <c r="B37" s="213"/>
      <c r="C37" s="264" t="s">
        <v>136</v>
      </c>
      <c r="D37" s="264" t="s">
        <v>148</v>
      </c>
      <c r="E37" s="269">
        <v>0.43055555555555558</v>
      </c>
      <c r="F37" s="269"/>
      <c r="G37" s="271" t="str">
        <f>E9</f>
        <v>南河内サッカースポーツ少年団</v>
      </c>
      <c r="H37" s="271"/>
      <c r="I37" s="271"/>
      <c r="J37" s="271"/>
      <c r="K37" s="264">
        <f>M37+M38</f>
        <v>1</v>
      </c>
      <c r="L37" s="273" t="s">
        <v>140</v>
      </c>
      <c r="M37" s="205">
        <v>0</v>
      </c>
      <c r="N37" s="205" t="s">
        <v>141</v>
      </c>
      <c r="O37" s="205">
        <v>0</v>
      </c>
      <c r="P37" s="273" t="s">
        <v>142</v>
      </c>
      <c r="Q37" s="264">
        <f>O37+O38</f>
        <v>0</v>
      </c>
      <c r="R37" s="275" t="str">
        <f>K9</f>
        <v>御厨フットボールクラブ</v>
      </c>
      <c r="S37" s="275"/>
      <c r="T37" s="275"/>
      <c r="U37" s="275"/>
      <c r="V37" s="272" t="s">
        <v>150</v>
      </c>
      <c r="W37" s="272"/>
      <c r="X37" s="272"/>
      <c r="Y37" s="272"/>
      <c r="Z37" s="209"/>
      <c r="AA37" s="213"/>
    </row>
    <row r="38" spans="1:27" ht="17.100000000000001" customHeight="1">
      <c r="A38" s="213"/>
      <c r="B38" s="213"/>
      <c r="C38" s="264"/>
      <c r="D38" s="264"/>
      <c r="E38" s="269"/>
      <c r="F38" s="269"/>
      <c r="G38" s="271"/>
      <c r="H38" s="271"/>
      <c r="I38" s="271"/>
      <c r="J38" s="271"/>
      <c r="K38" s="264"/>
      <c r="L38" s="273"/>
      <c r="M38" s="205">
        <v>1</v>
      </c>
      <c r="N38" s="205" t="s">
        <v>141</v>
      </c>
      <c r="O38" s="205">
        <v>0</v>
      </c>
      <c r="P38" s="273"/>
      <c r="Q38" s="264"/>
      <c r="R38" s="275"/>
      <c r="S38" s="275"/>
      <c r="T38" s="275"/>
      <c r="U38" s="275"/>
      <c r="V38" s="272"/>
      <c r="W38" s="272"/>
      <c r="X38" s="272"/>
      <c r="Y38" s="272"/>
      <c r="Z38" s="209"/>
      <c r="AA38" s="213"/>
    </row>
    <row r="39" spans="1:27" ht="17.100000000000001" customHeight="1">
      <c r="A39" s="213"/>
      <c r="B39" s="213"/>
      <c r="C39" s="22"/>
      <c r="D39" s="205"/>
      <c r="E39" s="22"/>
      <c r="F39" s="22"/>
      <c r="G39" s="125"/>
      <c r="H39" s="125"/>
      <c r="I39" s="125"/>
      <c r="J39" s="125"/>
      <c r="K39" s="40"/>
      <c r="L39" s="41"/>
      <c r="M39" s="205"/>
      <c r="N39" s="205"/>
      <c r="O39" s="205"/>
      <c r="P39" s="41"/>
      <c r="Q39" s="42"/>
      <c r="R39" s="125"/>
      <c r="S39" s="125"/>
      <c r="T39" s="125"/>
      <c r="U39" s="125"/>
      <c r="V39" s="213"/>
      <c r="W39" s="38"/>
      <c r="X39" s="38"/>
      <c r="Y39" s="38"/>
      <c r="Z39" s="38"/>
      <c r="AA39" s="213"/>
    </row>
    <row r="40" spans="1:27" ht="17.100000000000001" customHeight="1">
      <c r="A40" s="213"/>
      <c r="B40" s="213"/>
      <c r="C40" s="22"/>
      <c r="D40" s="205"/>
      <c r="E40" s="22"/>
      <c r="F40" s="22"/>
      <c r="G40" s="125"/>
      <c r="H40" s="125"/>
      <c r="I40" s="125"/>
      <c r="J40" s="125"/>
      <c r="K40" s="40"/>
      <c r="L40" s="41"/>
      <c r="M40" s="205"/>
      <c r="N40" s="205"/>
      <c r="O40" s="205"/>
      <c r="P40" s="41"/>
      <c r="Q40" s="42"/>
      <c r="R40" s="125"/>
      <c r="S40" s="125"/>
      <c r="T40" s="125"/>
      <c r="U40" s="125"/>
      <c r="V40" s="213"/>
      <c r="W40" s="38"/>
      <c r="X40" s="38"/>
      <c r="Y40" s="38"/>
      <c r="Z40" s="38"/>
      <c r="AA40" s="213"/>
    </row>
    <row r="41" spans="1:27" ht="17.100000000000001" customHeight="1">
      <c r="A41" s="213"/>
      <c r="B41" s="213"/>
      <c r="C41" s="264" t="s">
        <v>135</v>
      </c>
      <c r="D41" s="264" t="s">
        <v>151</v>
      </c>
      <c r="E41" s="269">
        <v>0.45833333333333331</v>
      </c>
      <c r="F41" s="269"/>
      <c r="G41" s="271" t="str">
        <f>P9</f>
        <v>ＦＣプリメーロ</v>
      </c>
      <c r="H41" s="271"/>
      <c r="I41" s="271"/>
      <c r="J41" s="271"/>
      <c r="K41" s="264">
        <f>M41+M42</f>
        <v>2</v>
      </c>
      <c r="L41" s="273" t="s">
        <v>140</v>
      </c>
      <c r="M41" s="205">
        <v>2</v>
      </c>
      <c r="N41" s="205" t="s">
        <v>141</v>
      </c>
      <c r="O41" s="205">
        <v>1</v>
      </c>
      <c r="P41" s="273" t="s">
        <v>142</v>
      </c>
      <c r="Q41" s="264">
        <f>O41+O42</f>
        <v>1</v>
      </c>
      <c r="R41" s="275" t="str">
        <f>V9</f>
        <v>鹿沼西ＦＣ</v>
      </c>
      <c r="S41" s="275"/>
      <c r="T41" s="275"/>
      <c r="U41" s="275"/>
      <c r="V41" s="272" t="s">
        <v>152</v>
      </c>
      <c r="W41" s="272"/>
      <c r="X41" s="272"/>
      <c r="Y41" s="272"/>
      <c r="Z41" s="209"/>
      <c r="AA41" s="213"/>
    </row>
    <row r="42" spans="1:27" ht="17.100000000000001" customHeight="1">
      <c r="A42" s="213"/>
      <c r="B42" s="213"/>
      <c r="C42" s="264"/>
      <c r="D42" s="264"/>
      <c r="E42" s="269"/>
      <c r="F42" s="269"/>
      <c r="G42" s="271"/>
      <c r="H42" s="271"/>
      <c r="I42" s="271"/>
      <c r="J42" s="271"/>
      <c r="K42" s="264"/>
      <c r="L42" s="273"/>
      <c r="M42" s="205">
        <v>0</v>
      </c>
      <c r="N42" s="205" t="s">
        <v>141</v>
      </c>
      <c r="O42" s="205">
        <v>0</v>
      </c>
      <c r="P42" s="273"/>
      <c r="Q42" s="264"/>
      <c r="R42" s="275"/>
      <c r="S42" s="275"/>
      <c r="T42" s="275"/>
      <c r="U42" s="275"/>
      <c r="V42" s="272"/>
      <c r="W42" s="272"/>
      <c r="X42" s="272"/>
      <c r="Y42" s="272"/>
      <c r="Z42" s="209"/>
      <c r="AA42" s="213"/>
    </row>
    <row r="43" spans="1:27" ht="17.100000000000001" customHeight="1">
      <c r="A43" s="213"/>
      <c r="B43" s="213"/>
      <c r="C43" s="205"/>
      <c r="D43" s="205"/>
      <c r="E43" s="206"/>
      <c r="F43" s="206"/>
      <c r="G43" s="207"/>
      <c r="H43" s="207"/>
      <c r="I43" s="207"/>
      <c r="J43" s="207"/>
      <c r="K43" s="205"/>
      <c r="L43" s="128"/>
      <c r="M43" s="205"/>
      <c r="N43" s="205"/>
      <c r="O43" s="205"/>
      <c r="P43" s="128"/>
      <c r="Q43" s="205"/>
      <c r="R43" s="207"/>
      <c r="S43" s="207"/>
      <c r="T43" s="207"/>
      <c r="U43" s="207"/>
      <c r="V43" s="208"/>
      <c r="W43" s="208"/>
      <c r="X43" s="208"/>
      <c r="Y43" s="208"/>
      <c r="Z43" s="209"/>
      <c r="AA43" s="213"/>
    </row>
    <row r="44" spans="1:27" ht="17.100000000000001" customHeight="1">
      <c r="A44" s="213"/>
      <c r="B44" s="213"/>
      <c r="C44" s="264" t="s">
        <v>136</v>
      </c>
      <c r="D44" s="264" t="s">
        <v>151</v>
      </c>
      <c r="E44" s="269">
        <v>0.45833333333333331</v>
      </c>
      <c r="F44" s="269"/>
      <c r="G44" s="277" t="str">
        <f>S9</f>
        <v>ＪＦＣアミスタ市貝</v>
      </c>
      <c r="H44" s="277"/>
      <c r="I44" s="277"/>
      <c r="J44" s="277"/>
      <c r="K44" s="264">
        <f>M44+M45</f>
        <v>1</v>
      </c>
      <c r="L44" s="273" t="s">
        <v>140</v>
      </c>
      <c r="M44" s="205">
        <v>0</v>
      </c>
      <c r="N44" s="205" t="s">
        <v>141</v>
      </c>
      <c r="O44" s="205">
        <v>0</v>
      </c>
      <c r="P44" s="273" t="s">
        <v>142</v>
      </c>
      <c r="Q44" s="264">
        <f>O44+O45</f>
        <v>1</v>
      </c>
      <c r="R44" s="277" t="str">
        <f>Y9</f>
        <v>清原サッカースポーツ少年団</v>
      </c>
      <c r="S44" s="277"/>
      <c r="T44" s="277"/>
      <c r="U44" s="277"/>
      <c r="V44" s="272" t="s">
        <v>153</v>
      </c>
      <c r="W44" s="272"/>
      <c r="X44" s="272"/>
      <c r="Y44" s="272"/>
      <c r="Z44" s="209"/>
      <c r="AA44" s="213"/>
    </row>
    <row r="45" spans="1:27" ht="17.100000000000001" customHeight="1">
      <c r="A45" s="213"/>
      <c r="B45" s="213"/>
      <c r="C45" s="264"/>
      <c r="D45" s="264"/>
      <c r="E45" s="269"/>
      <c r="F45" s="269"/>
      <c r="G45" s="277"/>
      <c r="H45" s="277"/>
      <c r="I45" s="277"/>
      <c r="J45" s="277"/>
      <c r="K45" s="264"/>
      <c r="L45" s="273"/>
      <c r="M45" s="205">
        <v>1</v>
      </c>
      <c r="N45" s="205" t="s">
        <v>141</v>
      </c>
      <c r="O45" s="205">
        <v>1</v>
      </c>
      <c r="P45" s="273"/>
      <c r="Q45" s="264"/>
      <c r="R45" s="277"/>
      <c r="S45" s="277"/>
      <c r="T45" s="277"/>
      <c r="U45" s="277"/>
      <c r="V45" s="272"/>
      <c r="W45" s="272"/>
      <c r="X45" s="272"/>
      <c r="Y45" s="272"/>
      <c r="Z45" s="209"/>
      <c r="AA45" s="213"/>
    </row>
    <row r="46" spans="1:27" ht="17.100000000000001" customHeight="1">
      <c r="A46" s="213"/>
      <c r="B46" s="213"/>
      <c r="C46" s="22"/>
      <c r="D46" s="22"/>
      <c r="E46" s="22"/>
      <c r="F46" s="22"/>
      <c r="G46" s="125"/>
      <c r="H46" s="125"/>
      <c r="I46" s="125"/>
      <c r="J46" s="125"/>
      <c r="K46" s="40"/>
      <c r="L46" s="22"/>
      <c r="M46" s="205"/>
      <c r="N46" s="205"/>
      <c r="O46" s="205"/>
      <c r="P46" s="22"/>
      <c r="Q46" s="42"/>
      <c r="R46" s="125"/>
      <c r="S46" s="125"/>
      <c r="T46" s="125"/>
      <c r="U46" s="125"/>
      <c r="V46" s="213"/>
      <c r="W46" s="38"/>
      <c r="X46" s="38"/>
      <c r="Y46" s="38"/>
      <c r="Z46" s="38"/>
      <c r="AA46" s="213"/>
    </row>
    <row r="47" spans="1:27" ht="17.100000000000001" customHeight="1">
      <c r="A47" s="213"/>
      <c r="B47" s="213"/>
      <c r="C47" s="22"/>
      <c r="D47" s="22"/>
      <c r="E47" s="22"/>
      <c r="F47" s="22"/>
      <c r="G47" s="125"/>
      <c r="H47" s="125"/>
      <c r="I47" s="125"/>
      <c r="J47" s="125"/>
      <c r="K47" s="40"/>
      <c r="L47" s="22"/>
      <c r="M47" s="205"/>
      <c r="N47" s="205"/>
      <c r="O47" s="205"/>
      <c r="P47" s="22"/>
      <c r="Q47" s="42"/>
      <c r="R47" s="125"/>
      <c r="S47" s="125"/>
      <c r="T47" s="125"/>
      <c r="U47" s="125"/>
      <c r="V47" s="213"/>
      <c r="W47" s="38"/>
      <c r="X47" s="38"/>
      <c r="Y47" s="38"/>
      <c r="Z47" s="38"/>
      <c r="AA47" s="213"/>
    </row>
    <row r="48" spans="1:27" ht="17.100000000000001" customHeight="1">
      <c r="A48" s="213"/>
      <c r="B48" s="213"/>
      <c r="C48" s="264" t="s">
        <v>135</v>
      </c>
      <c r="D48" s="264" t="s">
        <v>154</v>
      </c>
      <c r="E48" s="269">
        <v>0.4861111111111111</v>
      </c>
      <c r="F48" s="269"/>
      <c r="G48" s="271" t="str">
        <f>B9</f>
        <v>本郷北フットボールクラブ</v>
      </c>
      <c r="H48" s="271"/>
      <c r="I48" s="271"/>
      <c r="J48" s="271"/>
      <c r="K48" s="264">
        <f>M48+M49</f>
        <v>2</v>
      </c>
      <c r="L48" s="273" t="s">
        <v>140</v>
      </c>
      <c r="M48" s="205">
        <v>1</v>
      </c>
      <c r="N48" s="205" t="s">
        <v>141</v>
      </c>
      <c r="O48" s="205">
        <v>0</v>
      </c>
      <c r="P48" s="273" t="s">
        <v>142</v>
      </c>
      <c r="Q48" s="264">
        <f>O48+O49</f>
        <v>0</v>
      </c>
      <c r="R48" s="275" t="str">
        <f>K9</f>
        <v>御厨フットボールクラブ</v>
      </c>
      <c r="S48" s="275"/>
      <c r="T48" s="275"/>
      <c r="U48" s="275"/>
      <c r="V48" s="272" t="s">
        <v>143</v>
      </c>
      <c r="W48" s="272"/>
      <c r="X48" s="272"/>
      <c r="Y48" s="272"/>
      <c r="Z48" s="209"/>
      <c r="AA48" s="213"/>
    </row>
    <row r="49" spans="1:27" ht="17.100000000000001" customHeight="1">
      <c r="A49" s="213"/>
      <c r="B49" s="213"/>
      <c r="C49" s="264"/>
      <c r="D49" s="264"/>
      <c r="E49" s="269"/>
      <c r="F49" s="269"/>
      <c r="G49" s="271"/>
      <c r="H49" s="271"/>
      <c r="I49" s="271"/>
      <c r="J49" s="271"/>
      <c r="K49" s="264"/>
      <c r="L49" s="273"/>
      <c r="M49" s="205">
        <v>1</v>
      </c>
      <c r="N49" s="205" t="s">
        <v>141</v>
      </c>
      <c r="O49" s="205">
        <v>0</v>
      </c>
      <c r="P49" s="273"/>
      <c r="Q49" s="264"/>
      <c r="R49" s="275"/>
      <c r="S49" s="275"/>
      <c r="T49" s="275"/>
      <c r="U49" s="275"/>
      <c r="V49" s="272"/>
      <c r="W49" s="272"/>
      <c r="X49" s="272"/>
      <c r="Y49" s="272"/>
      <c r="Z49" s="209"/>
      <c r="AA49" s="213"/>
    </row>
    <row r="50" spans="1:27" ht="17.100000000000001" customHeight="1">
      <c r="A50" s="213"/>
      <c r="B50" s="213"/>
      <c r="C50" s="205"/>
      <c r="D50" s="205"/>
      <c r="E50" s="206"/>
      <c r="F50" s="206"/>
      <c r="G50" s="207"/>
      <c r="H50" s="207"/>
      <c r="I50" s="207"/>
      <c r="J50" s="207"/>
      <c r="K50" s="205"/>
      <c r="L50" s="128"/>
      <c r="M50" s="205"/>
      <c r="N50" s="205"/>
      <c r="O50" s="205"/>
      <c r="P50" s="128"/>
      <c r="Q50" s="205"/>
      <c r="R50" s="207"/>
      <c r="S50" s="207"/>
      <c r="T50" s="207"/>
      <c r="U50" s="207"/>
      <c r="V50" s="208"/>
      <c r="W50" s="208"/>
      <c r="X50" s="208"/>
      <c r="Y50" s="208"/>
      <c r="Z50" s="209"/>
      <c r="AA50" s="213"/>
    </row>
    <row r="51" spans="1:27" ht="17.100000000000001" customHeight="1">
      <c r="A51" s="213"/>
      <c r="B51" s="213"/>
      <c r="C51" s="264" t="s">
        <v>136</v>
      </c>
      <c r="D51" s="264" t="s">
        <v>154</v>
      </c>
      <c r="E51" s="269">
        <v>0.4861111111111111</v>
      </c>
      <c r="F51" s="269"/>
      <c r="G51" s="275" t="str">
        <f>E9</f>
        <v>南河内サッカースポーツ少年団</v>
      </c>
      <c r="H51" s="275"/>
      <c r="I51" s="275"/>
      <c r="J51" s="275"/>
      <c r="K51" s="264">
        <f>M51+M52</f>
        <v>1</v>
      </c>
      <c r="L51" s="273" t="s">
        <v>140</v>
      </c>
      <c r="M51" s="205">
        <v>1</v>
      </c>
      <c r="N51" s="205" t="s">
        <v>141</v>
      </c>
      <c r="O51" s="205">
        <v>1</v>
      </c>
      <c r="P51" s="273" t="s">
        <v>142</v>
      </c>
      <c r="Q51" s="264">
        <f>O51+O52</f>
        <v>2</v>
      </c>
      <c r="R51" s="271" t="str">
        <f>H9</f>
        <v>ＫＯＨＡＲＵ　ＰＲＯＵＤ栃木フットボールクラブ</v>
      </c>
      <c r="S51" s="271"/>
      <c r="T51" s="271"/>
      <c r="U51" s="271"/>
      <c r="V51" s="272" t="s">
        <v>144</v>
      </c>
      <c r="W51" s="272"/>
      <c r="X51" s="272"/>
      <c r="Y51" s="272"/>
      <c r="Z51" s="209"/>
      <c r="AA51" s="213"/>
    </row>
    <row r="52" spans="1:27" ht="17.100000000000001" customHeight="1">
      <c r="A52" s="213"/>
      <c r="B52" s="213"/>
      <c r="C52" s="264"/>
      <c r="D52" s="264"/>
      <c r="E52" s="269"/>
      <c r="F52" s="269"/>
      <c r="G52" s="275"/>
      <c r="H52" s="275"/>
      <c r="I52" s="275"/>
      <c r="J52" s="275"/>
      <c r="K52" s="264"/>
      <c r="L52" s="273"/>
      <c r="M52" s="205">
        <v>0</v>
      </c>
      <c r="N52" s="205" t="s">
        <v>141</v>
      </c>
      <c r="O52" s="205">
        <v>1</v>
      </c>
      <c r="P52" s="273"/>
      <c r="Q52" s="264"/>
      <c r="R52" s="271"/>
      <c r="S52" s="271"/>
      <c r="T52" s="271"/>
      <c r="U52" s="271"/>
      <c r="V52" s="272"/>
      <c r="W52" s="272"/>
      <c r="X52" s="272"/>
      <c r="Y52" s="272"/>
      <c r="Z52" s="209"/>
      <c r="AA52" s="213"/>
    </row>
    <row r="53" spans="1:27" ht="17.100000000000001" customHeight="1">
      <c r="A53" s="213"/>
      <c r="B53" s="213"/>
      <c r="C53" s="205"/>
      <c r="D53" s="205"/>
      <c r="E53" s="206"/>
      <c r="F53" s="206"/>
      <c r="G53" s="207"/>
      <c r="H53" s="207"/>
      <c r="I53" s="207"/>
      <c r="J53" s="207"/>
      <c r="K53" s="205"/>
      <c r="L53" s="128"/>
      <c r="M53" s="205"/>
      <c r="N53" s="205"/>
      <c r="O53" s="205"/>
      <c r="P53" s="128"/>
      <c r="Q53" s="205"/>
      <c r="R53" s="207"/>
      <c r="S53" s="207"/>
      <c r="T53" s="207"/>
      <c r="U53" s="207"/>
      <c r="V53" s="208"/>
      <c r="W53" s="208"/>
      <c r="X53" s="208"/>
      <c r="Y53" s="208"/>
      <c r="Z53" s="209"/>
      <c r="AA53" s="213"/>
    </row>
    <row r="54" spans="1:27" ht="17.100000000000001" customHeight="1">
      <c r="A54" s="213"/>
      <c r="B54" s="213"/>
      <c r="C54" s="213"/>
      <c r="D54" s="213"/>
      <c r="E54" s="213"/>
      <c r="F54" s="213"/>
      <c r="G54" s="125"/>
      <c r="H54" s="125"/>
      <c r="I54" s="125"/>
      <c r="J54" s="125"/>
      <c r="K54" s="214"/>
      <c r="L54" s="213"/>
      <c r="M54" s="205"/>
      <c r="N54" s="205"/>
      <c r="O54" s="205"/>
      <c r="P54" s="213"/>
      <c r="Q54" s="215"/>
      <c r="R54" s="125"/>
      <c r="S54" s="125"/>
      <c r="T54" s="125"/>
      <c r="U54" s="125"/>
      <c r="V54" s="213"/>
      <c r="W54" s="213"/>
      <c r="X54" s="213"/>
      <c r="Y54" s="213"/>
      <c r="Z54" s="213"/>
      <c r="AA54" s="213"/>
    </row>
    <row r="55" spans="1:27" ht="17.100000000000001" customHeight="1">
      <c r="A55" s="213"/>
      <c r="B55" s="213"/>
      <c r="C55" s="264" t="s">
        <v>135</v>
      </c>
      <c r="D55" s="264" t="s">
        <v>155</v>
      </c>
      <c r="E55" s="269">
        <v>0.51388888888888895</v>
      </c>
      <c r="F55" s="269"/>
      <c r="G55" s="275" t="str">
        <f>P9</f>
        <v>ＦＣプリメーロ</v>
      </c>
      <c r="H55" s="275"/>
      <c r="I55" s="275"/>
      <c r="J55" s="275"/>
      <c r="K55" s="264">
        <f>M55+M56</f>
        <v>0</v>
      </c>
      <c r="L55" s="273" t="s">
        <v>140</v>
      </c>
      <c r="M55" s="205">
        <v>0</v>
      </c>
      <c r="N55" s="205" t="s">
        <v>141</v>
      </c>
      <c r="O55" s="205">
        <v>4</v>
      </c>
      <c r="P55" s="273" t="s">
        <v>142</v>
      </c>
      <c r="Q55" s="264">
        <f>O55+O56</f>
        <v>4</v>
      </c>
      <c r="R55" s="271" t="str">
        <f>Y9</f>
        <v>清原サッカースポーツ少年団</v>
      </c>
      <c r="S55" s="271"/>
      <c r="T55" s="271"/>
      <c r="U55" s="271"/>
      <c r="V55" s="272" t="s">
        <v>146</v>
      </c>
      <c r="W55" s="272"/>
      <c r="X55" s="272"/>
      <c r="Y55" s="272"/>
      <c r="Z55" s="209"/>
      <c r="AA55" s="213"/>
    </row>
    <row r="56" spans="1:27" ht="17.100000000000001" customHeight="1">
      <c r="A56" s="213"/>
      <c r="B56" s="213"/>
      <c r="C56" s="264"/>
      <c r="D56" s="264"/>
      <c r="E56" s="269"/>
      <c r="F56" s="269"/>
      <c r="G56" s="275"/>
      <c r="H56" s="275"/>
      <c r="I56" s="275"/>
      <c r="J56" s="275"/>
      <c r="K56" s="264"/>
      <c r="L56" s="273"/>
      <c r="M56" s="205">
        <v>0</v>
      </c>
      <c r="N56" s="205" t="s">
        <v>141</v>
      </c>
      <c r="O56" s="205">
        <v>0</v>
      </c>
      <c r="P56" s="273"/>
      <c r="Q56" s="264"/>
      <c r="R56" s="271"/>
      <c r="S56" s="271"/>
      <c r="T56" s="271"/>
      <c r="U56" s="271"/>
      <c r="V56" s="272"/>
      <c r="W56" s="272"/>
      <c r="X56" s="272"/>
      <c r="Y56" s="272"/>
      <c r="Z56" s="209"/>
      <c r="AA56" s="213"/>
    </row>
    <row r="57" spans="1:27" ht="17.100000000000001" customHeight="1">
      <c r="A57" s="213"/>
      <c r="B57" s="213"/>
      <c r="C57" s="205"/>
      <c r="D57" s="205"/>
      <c r="E57" s="206"/>
      <c r="F57" s="206"/>
      <c r="G57" s="207"/>
      <c r="H57" s="207"/>
      <c r="I57" s="207"/>
      <c r="J57" s="207"/>
      <c r="K57" s="205"/>
      <c r="L57" s="128"/>
      <c r="M57" s="205"/>
      <c r="N57" s="205"/>
      <c r="O57" s="205"/>
      <c r="P57" s="128"/>
      <c r="Q57" s="205"/>
      <c r="R57" s="207"/>
      <c r="S57" s="207"/>
      <c r="T57" s="207"/>
      <c r="U57" s="207"/>
      <c r="V57" s="208"/>
      <c r="W57" s="208"/>
      <c r="X57" s="208"/>
      <c r="Y57" s="208"/>
      <c r="Z57" s="209"/>
      <c r="AA57" s="213"/>
    </row>
    <row r="58" spans="1:27" ht="17.100000000000001" customHeight="1">
      <c r="A58" s="213"/>
      <c r="B58" s="213"/>
      <c r="C58" s="264" t="s">
        <v>136</v>
      </c>
      <c r="D58" s="264" t="s">
        <v>155</v>
      </c>
      <c r="E58" s="269">
        <v>0.51388888888888895</v>
      </c>
      <c r="F58" s="269"/>
      <c r="G58" s="271" t="str">
        <f>S9</f>
        <v>ＪＦＣアミスタ市貝</v>
      </c>
      <c r="H58" s="271"/>
      <c r="I58" s="271"/>
      <c r="J58" s="271"/>
      <c r="K58" s="264">
        <f>M58+M59</f>
        <v>6</v>
      </c>
      <c r="L58" s="273" t="s">
        <v>140</v>
      </c>
      <c r="M58" s="205">
        <v>3</v>
      </c>
      <c r="N58" s="205" t="s">
        <v>141</v>
      </c>
      <c r="O58" s="205">
        <v>0</v>
      </c>
      <c r="P58" s="273" t="s">
        <v>142</v>
      </c>
      <c r="Q58" s="264">
        <f>O58+O59</f>
        <v>0</v>
      </c>
      <c r="R58" s="275" t="str">
        <f>V9</f>
        <v>鹿沼西ＦＣ</v>
      </c>
      <c r="S58" s="275"/>
      <c r="T58" s="275"/>
      <c r="U58" s="275"/>
      <c r="V58" s="272" t="s">
        <v>147</v>
      </c>
      <c r="W58" s="272"/>
      <c r="X58" s="272"/>
      <c r="Y58" s="272"/>
      <c r="Z58" s="209"/>
      <c r="AA58" s="213"/>
    </row>
    <row r="59" spans="1:27" ht="17.100000000000001" customHeight="1">
      <c r="A59" s="213"/>
      <c r="B59" s="213"/>
      <c r="C59" s="264"/>
      <c r="D59" s="264"/>
      <c r="E59" s="269"/>
      <c r="F59" s="269"/>
      <c r="G59" s="271"/>
      <c r="H59" s="271"/>
      <c r="I59" s="271"/>
      <c r="J59" s="271"/>
      <c r="K59" s="264"/>
      <c r="L59" s="273"/>
      <c r="M59" s="205">
        <v>3</v>
      </c>
      <c r="N59" s="205" t="s">
        <v>141</v>
      </c>
      <c r="O59" s="205">
        <v>0</v>
      </c>
      <c r="P59" s="273"/>
      <c r="Q59" s="264"/>
      <c r="R59" s="275"/>
      <c r="S59" s="275"/>
      <c r="T59" s="275"/>
      <c r="U59" s="275"/>
      <c r="V59" s="272"/>
      <c r="W59" s="272"/>
      <c r="X59" s="272"/>
      <c r="Y59" s="272"/>
      <c r="Z59" s="209"/>
      <c r="AA59" s="213"/>
    </row>
    <row r="60" spans="1:27" ht="17.100000000000001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32.1" customHeight="1">
      <c r="A61" s="278" t="str">
        <f>F4</f>
        <v>Ｅ</v>
      </c>
      <c r="B61" s="278"/>
      <c r="C61" s="279" t="str">
        <f>A63</f>
        <v>本郷北フットボールクラブ</v>
      </c>
      <c r="D61" s="279"/>
      <c r="E61" s="279" t="str">
        <f>A65</f>
        <v>南河内サッカースポーツ少年団</v>
      </c>
      <c r="F61" s="279"/>
      <c r="G61" s="279" t="str">
        <f>A67</f>
        <v>ＫＯＨＡＲＵ　ＰＲＯＵＤ栃木フットボールクラブ</v>
      </c>
      <c r="H61" s="279"/>
      <c r="I61" s="280" t="str">
        <f>A69</f>
        <v>御厨フットボールクラブ</v>
      </c>
      <c r="J61" s="280"/>
      <c r="K61" s="281" t="s">
        <v>156</v>
      </c>
      <c r="L61" s="282" t="s">
        <v>157</v>
      </c>
      <c r="M61" s="281" t="s">
        <v>158</v>
      </c>
      <c r="N61" s="213"/>
      <c r="O61" s="278" t="str">
        <f>T4</f>
        <v>Ｆ</v>
      </c>
      <c r="P61" s="278"/>
      <c r="Q61" s="280" t="str">
        <f>P9</f>
        <v>ＦＣプリメーロ</v>
      </c>
      <c r="R61" s="280"/>
      <c r="S61" s="279" t="str">
        <f>S9</f>
        <v>ＪＦＣアミスタ市貝</v>
      </c>
      <c r="T61" s="279"/>
      <c r="U61" s="279" t="str">
        <f>V9</f>
        <v>鹿沼西ＦＣ</v>
      </c>
      <c r="V61" s="279"/>
      <c r="W61" s="279" t="str">
        <f>Y9</f>
        <v>清原サッカースポーツ少年団</v>
      </c>
      <c r="X61" s="279"/>
      <c r="Y61" s="281" t="s">
        <v>156</v>
      </c>
      <c r="Z61" s="282" t="s">
        <v>157</v>
      </c>
      <c r="AA61" s="281" t="s">
        <v>158</v>
      </c>
    </row>
    <row r="62" spans="1:27" ht="32.1" customHeight="1">
      <c r="A62" s="278"/>
      <c r="B62" s="278"/>
      <c r="C62" s="279"/>
      <c r="D62" s="279"/>
      <c r="E62" s="279"/>
      <c r="F62" s="279"/>
      <c r="G62" s="279"/>
      <c r="H62" s="279"/>
      <c r="I62" s="280"/>
      <c r="J62" s="280"/>
      <c r="K62" s="281"/>
      <c r="L62" s="282"/>
      <c r="M62" s="281"/>
      <c r="N62" s="213"/>
      <c r="O62" s="278"/>
      <c r="P62" s="278"/>
      <c r="Q62" s="280"/>
      <c r="R62" s="280"/>
      <c r="S62" s="279"/>
      <c r="T62" s="279"/>
      <c r="U62" s="279"/>
      <c r="V62" s="279"/>
      <c r="W62" s="279"/>
      <c r="X62" s="279"/>
      <c r="Y62" s="281"/>
      <c r="Z62" s="282"/>
      <c r="AA62" s="281"/>
    </row>
    <row r="63" spans="1:27" ht="18" customHeight="1">
      <c r="A63" s="283" t="str">
        <f>B9</f>
        <v>本郷北フットボールクラブ</v>
      </c>
      <c r="B63" s="283"/>
      <c r="C63" s="284"/>
      <c r="D63" s="285"/>
      <c r="E63" s="216">
        <f>K20</f>
        <v>0</v>
      </c>
      <c r="F63" s="216">
        <f>Q20</f>
        <v>2</v>
      </c>
      <c r="G63" s="216">
        <f>K34</f>
        <v>1</v>
      </c>
      <c r="H63" s="216">
        <f>Q34</f>
        <v>1</v>
      </c>
      <c r="I63" s="216">
        <f>K48</f>
        <v>2</v>
      </c>
      <c r="J63" s="216">
        <f>Q48</f>
        <v>0</v>
      </c>
      <c r="K63" s="288">
        <f>COUNTIF(C64:J64,"○")*3+COUNTIF(C64:J64,"△")</f>
        <v>4</v>
      </c>
      <c r="L63" s="288">
        <f>E63-F63+G63-H63+I63-J63</f>
        <v>0</v>
      </c>
      <c r="M63" s="288">
        <v>3</v>
      </c>
      <c r="N63" s="213"/>
      <c r="O63" s="290" t="str">
        <f>P9</f>
        <v>ＦＣプリメーロ</v>
      </c>
      <c r="P63" s="291"/>
      <c r="Q63" s="294"/>
      <c r="R63" s="295"/>
      <c r="S63" s="216">
        <f>K27</f>
        <v>2</v>
      </c>
      <c r="T63" s="216">
        <f>Q27</f>
        <v>2</v>
      </c>
      <c r="U63" s="216">
        <f>K41</f>
        <v>2</v>
      </c>
      <c r="V63" s="216">
        <f>Q41</f>
        <v>1</v>
      </c>
      <c r="W63" s="216">
        <f>K55</f>
        <v>0</v>
      </c>
      <c r="X63" s="216">
        <f>Q55</f>
        <v>4</v>
      </c>
      <c r="Y63" s="298">
        <f>COUNTIF(Q64:X64,"○")*3+COUNTIF(Q64:X64,"△")</f>
        <v>4</v>
      </c>
      <c r="Z63" s="298">
        <f>S63-T63+U63-V63+W63-X63</f>
        <v>-3</v>
      </c>
      <c r="AA63" s="298">
        <v>3</v>
      </c>
    </row>
    <row r="64" spans="1:27" ht="18" customHeight="1">
      <c r="A64" s="283"/>
      <c r="B64" s="283"/>
      <c r="C64" s="286"/>
      <c r="D64" s="287"/>
      <c r="E64" s="300" t="str">
        <f>IF(E63&gt;F63,"○",IF(E63&lt;F63,"×",IF(E63=F63,"△")))</f>
        <v>×</v>
      </c>
      <c r="F64" s="301"/>
      <c r="G64" s="300" t="str">
        <f>IF(G63&gt;H63,"○",IF(G63&lt;H63,"×",IF(G63=H63,"△")))</f>
        <v>△</v>
      </c>
      <c r="H64" s="301"/>
      <c r="I64" s="300" t="str">
        <f>IF(I63&gt;J63,"○",IF(I63&lt;J63,"×",IF(I63=J63,"△")))</f>
        <v>○</v>
      </c>
      <c r="J64" s="301"/>
      <c r="K64" s="289"/>
      <c r="L64" s="289"/>
      <c r="M64" s="289"/>
      <c r="N64" s="213"/>
      <c r="O64" s="292"/>
      <c r="P64" s="293"/>
      <c r="Q64" s="296"/>
      <c r="R64" s="297"/>
      <c r="S64" s="300" t="str">
        <f>IF(S63&gt;T63,"○",IF(S63&lt;T63,"×",IF(S63=T63,"△")))</f>
        <v>△</v>
      </c>
      <c r="T64" s="301"/>
      <c r="U64" s="300" t="str">
        <f>IF(U63&gt;V63,"○",IF(U63&lt;V63,"×",IF(U63=V63,"△")))</f>
        <v>○</v>
      </c>
      <c r="V64" s="301"/>
      <c r="W64" s="300" t="str">
        <f>IF(W63&gt;X63,"○",IF(W63&lt;X63,"×",IF(W63=X63,"△")))</f>
        <v>×</v>
      </c>
      <c r="X64" s="301"/>
      <c r="Y64" s="299"/>
      <c r="Z64" s="299"/>
      <c r="AA64" s="299"/>
    </row>
    <row r="65" spans="1:27" ht="18" customHeight="1">
      <c r="A65" s="283" t="str">
        <f>E9</f>
        <v>南河内サッカースポーツ少年団</v>
      </c>
      <c r="B65" s="283"/>
      <c r="C65" s="216">
        <f>F63</f>
        <v>2</v>
      </c>
      <c r="D65" s="216">
        <f>E63</f>
        <v>0</v>
      </c>
      <c r="E65" s="294"/>
      <c r="F65" s="295"/>
      <c r="G65" s="216">
        <f>K51</f>
        <v>1</v>
      </c>
      <c r="H65" s="216">
        <f>Q51</f>
        <v>2</v>
      </c>
      <c r="I65" s="216">
        <f>K37</f>
        <v>1</v>
      </c>
      <c r="J65" s="216">
        <f>Q37</f>
        <v>0</v>
      </c>
      <c r="K65" s="288">
        <f>COUNTIF(C66:J66,"○")*3+COUNTIF(C66:J66,"△")</f>
        <v>6</v>
      </c>
      <c r="L65" s="288">
        <f>C65-D65+G65-H65+I65-J65</f>
        <v>2</v>
      </c>
      <c r="M65" s="288">
        <v>2</v>
      </c>
      <c r="N65" s="213"/>
      <c r="O65" s="290" t="str">
        <f>S9</f>
        <v>ＪＦＣアミスタ市貝</v>
      </c>
      <c r="P65" s="291"/>
      <c r="Q65" s="216">
        <f>T63</f>
        <v>2</v>
      </c>
      <c r="R65" s="216">
        <f>S63</f>
        <v>2</v>
      </c>
      <c r="S65" s="294"/>
      <c r="T65" s="295"/>
      <c r="U65" s="216">
        <f>K58</f>
        <v>6</v>
      </c>
      <c r="V65" s="216">
        <f>Q58</f>
        <v>0</v>
      </c>
      <c r="W65" s="216">
        <f>K44</f>
        <v>1</v>
      </c>
      <c r="X65" s="216">
        <f>Q44</f>
        <v>1</v>
      </c>
      <c r="Y65" s="298">
        <f>COUNTIF(Q66:X66,"○")*3+COUNTIF(Q66:X66,"△")</f>
        <v>5</v>
      </c>
      <c r="Z65" s="298">
        <f>Q65-R65+U65-V65+W65-X65</f>
        <v>6</v>
      </c>
      <c r="AA65" s="298">
        <v>2</v>
      </c>
    </row>
    <row r="66" spans="1:27" ht="18" customHeight="1">
      <c r="A66" s="283"/>
      <c r="B66" s="283"/>
      <c r="C66" s="300" t="str">
        <f>IF(C65&gt;D65,"○",IF(C65&lt;D65,"×",IF(C65=D65,"△")))</f>
        <v>○</v>
      </c>
      <c r="D66" s="301"/>
      <c r="E66" s="296"/>
      <c r="F66" s="297"/>
      <c r="G66" s="300" t="str">
        <f>IF(G65&gt;H65,"○",IF(G65&lt;H65,"×",IF(G65=H65,"△")))</f>
        <v>×</v>
      </c>
      <c r="H66" s="301"/>
      <c r="I66" s="300" t="str">
        <f>IF(I65&gt;J65,"○",IF(I65&lt;J65,"×",IF(I65=J65,"△")))</f>
        <v>○</v>
      </c>
      <c r="J66" s="301"/>
      <c r="K66" s="289"/>
      <c r="L66" s="289"/>
      <c r="M66" s="289"/>
      <c r="N66" s="213"/>
      <c r="O66" s="292"/>
      <c r="P66" s="293"/>
      <c r="Q66" s="300" t="str">
        <f>IF(Q65&gt;R65,"○",IF(Q65&lt;R65,"×",IF(Q65=R65,"△")))</f>
        <v>△</v>
      </c>
      <c r="R66" s="301"/>
      <c r="S66" s="296"/>
      <c r="T66" s="297"/>
      <c r="U66" s="300" t="str">
        <f>IF(U65&gt;V65,"○",IF(U65&lt;V65,"×",IF(U65=V65,"△")))</f>
        <v>○</v>
      </c>
      <c r="V66" s="301"/>
      <c r="W66" s="300" t="str">
        <f>IF(W65&gt;X65,"○",IF(W65&lt;X65,"×",IF(W65=X65,"△")))</f>
        <v>△</v>
      </c>
      <c r="X66" s="301"/>
      <c r="Y66" s="299"/>
      <c r="Z66" s="299"/>
      <c r="AA66" s="299"/>
    </row>
    <row r="67" spans="1:27" ht="18" customHeight="1">
      <c r="A67" s="283" t="str">
        <f>H9</f>
        <v>ＫＯＨＡＲＵ　ＰＲＯＵＤ栃木フットボールクラブ</v>
      </c>
      <c r="B67" s="283"/>
      <c r="C67" s="216">
        <f>H63</f>
        <v>1</v>
      </c>
      <c r="D67" s="216">
        <f>G63</f>
        <v>1</v>
      </c>
      <c r="E67" s="216">
        <f>H65</f>
        <v>2</v>
      </c>
      <c r="F67" s="216">
        <f>G65</f>
        <v>1</v>
      </c>
      <c r="G67" s="294"/>
      <c r="H67" s="295"/>
      <c r="I67" s="216">
        <f>K23</f>
        <v>2</v>
      </c>
      <c r="J67" s="216">
        <f>Q23</f>
        <v>0</v>
      </c>
      <c r="K67" s="288">
        <f>COUNTIF(C68:J68,"○")*3+COUNTIF(C68:J68,"△")</f>
        <v>7</v>
      </c>
      <c r="L67" s="288">
        <f>C67-D67+E67-F67+I67-J67</f>
        <v>3</v>
      </c>
      <c r="M67" s="288">
        <v>1</v>
      </c>
      <c r="N67" s="213"/>
      <c r="O67" s="290" t="str">
        <f>V9</f>
        <v>鹿沼西ＦＣ</v>
      </c>
      <c r="P67" s="291"/>
      <c r="Q67" s="216">
        <f>V63</f>
        <v>1</v>
      </c>
      <c r="R67" s="216">
        <f>U63</f>
        <v>2</v>
      </c>
      <c r="S67" s="216">
        <f>V65</f>
        <v>0</v>
      </c>
      <c r="T67" s="216">
        <f>U65</f>
        <v>6</v>
      </c>
      <c r="U67" s="294"/>
      <c r="V67" s="295"/>
      <c r="W67" s="216">
        <f>K30</f>
        <v>1</v>
      </c>
      <c r="X67" s="216">
        <f>Q30</f>
        <v>6</v>
      </c>
      <c r="Y67" s="298">
        <f>COUNTIF(Q68:X68,"○")*3+COUNTIF(Q68:X68,"△")</f>
        <v>0</v>
      </c>
      <c r="Z67" s="298">
        <f>Q67-R67+S67-T67+W67-X67</f>
        <v>-12</v>
      </c>
      <c r="AA67" s="298">
        <v>4</v>
      </c>
    </row>
    <row r="68" spans="1:27" ht="18" customHeight="1">
      <c r="A68" s="283"/>
      <c r="B68" s="283"/>
      <c r="C68" s="300" t="str">
        <f>IF(C67&gt;D67,"○",IF(C67&lt;D67,"×",IF(C67=D67,"△")))</f>
        <v>△</v>
      </c>
      <c r="D68" s="301"/>
      <c r="E68" s="300" t="str">
        <f>IF(E67&gt;F67,"○",IF(E67&lt;F67,"×",IF(E67=F67,"△")))</f>
        <v>○</v>
      </c>
      <c r="F68" s="301"/>
      <c r="G68" s="296"/>
      <c r="H68" s="297"/>
      <c r="I68" s="300" t="str">
        <f>IF(I67&gt;J67,"○",IF(I67&lt;J67,"×",IF(I67=J67,"△")))</f>
        <v>○</v>
      </c>
      <c r="J68" s="301"/>
      <c r="K68" s="289"/>
      <c r="L68" s="289"/>
      <c r="M68" s="289"/>
      <c r="N68" s="213"/>
      <c r="O68" s="292"/>
      <c r="P68" s="293"/>
      <c r="Q68" s="300" t="str">
        <f>IF(Q67&gt;R67,"○",IF(Q67&lt;R67,"×",IF(Q67=R67,"△")))</f>
        <v>×</v>
      </c>
      <c r="R68" s="301"/>
      <c r="S68" s="300" t="str">
        <f>IF(S67&gt;T67,"○",IF(S67&lt;T67,"×",IF(S67=T67,"△")))</f>
        <v>×</v>
      </c>
      <c r="T68" s="301"/>
      <c r="U68" s="296"/>
      <c r="V68" s="297"/>
      <c r="W68" s="300" t="str">
        <f>IF(W67&gt;X67,"○",IF(W67&lt;X67,"×",IF(W67=X67,"△")))</f>
        <v>×</v>
      </c>
      <c r="X68" s="301"/>
      <c r="Y68" s="299"/>
      <c r="Z68" s="299"/>
      <c r="AA68" s="299"/>
    </row>
    <row r="69" spans="1:27" ht="18" customHeight="1">
      <c r="A69" s="283" t="str">
        <f>K9</f>
        <v>御厨フットボールクラブ</v>
      </c>
      <c r="B69" s="283"/>
      <c r="C69" s="216">
        <f>J63</f>
        <v>0</v>
      </c>
      <c r="D69" s="216">
        <f>I63</f>
        <v>2</v>
      </c>
      <c r="E69" s="216">
        <f>J65</f>
        <v>0</v>
      </c>
      <c r="F69" s="216">
        <f>I65</f>
        <v>1</v>
      </c>
      <c r="G69" s="216">
        <f>J67</f>
        <v>0</v>
      </c>
      <c r="H69" s="216">
        <f>I67</f>
        <v>2</v>
      </c>
      <c r="I69" s="284"/>
      <c r="J69" s="285"/>
      <c r="K69" s="288">
        <f>COUNTIF(C70:J70,"○")*3+COUNTIF(C70:J70,"△")</f>
        <v>0</v>
      </c>
      <c r="L69" s="288">
        <f>C69-D69+E69-F69+G69-H69</f>
        <v>-5</v>
      </c>
      <c r="M69" s="288">
        <v>4</v>
      </c>
      <c r="N69" s="213"/>
      <c r="O69" s="303" t="str">
        <f>Y9</f>
        <v>清原サッカースポーツ少年団</v>
      </c>
      <c r="P69" s="304"/>
      <c r="Q69" s="216">
        <f>X63</f>
        <v>4</v>
      </c>
      <c r="R69" s="216">
        <f>W63</f>
        <v>0</v>
      </c>
      <c r="S69" s="216">
        <f>X65</f>
        <v>1</v>
      </c>
      <c r="T69" s="216">
        <f>W65</f>
        <v>1</v>
      </c>
      <c r="U69" s="216">
        <f>X67</f>
        <v>6</v>
      </c>
      <c r="V69" s="216">
        <f>W67</f>
        <v>1</v>
      </c>
      <c r="W69" s="294"/>
      <c r="X69" s="295"/>
      <c r="Y69" s="298">
        <f>COUNTIF(Q70:X70,"○")*3+COUNTIF(Q70:X70,"△")</f>
        <v>7</v>
      </c>
      <c r="Z69" s="298">
        <f>Q69-R69+S69-T69+U69-V69</f>
        <v>9</v>
      </c>
      <c r="AA69" s="298">
        <v>1</v>
      </c>
    </row>
    <row r="70" spans="1:27" ht="18" customHeight="1">
      <c r="A70" s="283"/>
      <c r="B70" s="283"/>
      <c r="C70" s="300" t="str">
        <f>IF(C69&gt;D69,"○",IF(C69&lt;D69,"×",IF(C69=D69,"△")))</f>
        <v>×</v>
      </c>
      <c r="D70" s="301"/>
      <c r="E70" s="300" t="str">
        <f>IF(E69&gt;F69,"○",IF(E69&lt;F69,"×",IF(E69=F69,"△")))</f>
        <v>×</v>
      </c>
      <c r="F70" s="301"/>
      <c r="G70" s="300" t="str">
        <f>IF(G69&gt;H69,"○",IF(G69&lt;H69,"×",IF(G69=H69,"△")))</f>
        <v>×</v>
      </c>
      <c r="H70" s="301"/>
      <c r="I70" s="286"/>
      <c r="J70" s="287"/>
      <c r="K70" s="289"/>
      <c r="L70" s="289"/>
      <c r="M70" s="289"/>
      <c r="N70" s="213"/>
      <c r="O70" s="305"/>
      <c r="P70" s="306"/>
      <c r="Q70" s="300" t="str">
        <f>IF(Q69&gt;R69,"○",IF(Q69&lt;R69,"×",IF(Q69=R69,"△")))</f>
        <v>○</v>
      </c>
      <c r="R70" s="301"/>
      <c r="S70" s="300" t="str">
        <f>IF(S69&gt;T69,"○",IF(S69&lt;T69,"×",IF(S69=T69,"△")))</f>
        <v>△</v>
      </c>
      <c r="T70" s="301"/>
      <c r="U70" s="300" t="str">
        <f>IF(U69&gt;V69,"○",IF(U69&lt;V69,"×",IF(U69=V69,"△")))</f>
        <v>○</v>
      </c>
      <c r="V70" s="301"/>
      <c r="W70" s="296"/>
      <c r="X70" s="297"/>
      <c r="Y70" s="299"/>
      <c r="Z70" s="299"/>
      <c r="AA70" s="299"/>
    </row>
  </sheetData>
  <mergeCells count="223">
    <mergeCell ref="D1:F1"/>
    <mergeCell ref="O1:Q1"/>
    <mergeCell ref="S1:AA1"/>
    <mergeCell ref="O3:Q3"/>
    <mergeCell ref="F4:G4"/>
    <mergeCell ref="T4:U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V19:Y19"/>
    <mergeCell ref="C20:C21"/>
    <mergeCell ref="D20:D21"/>
    <mergeCell ref="E20:F21"/>
    <mergeCell ref="G20:J21"/>
    <mergeCell ref="K20:K21"/>
    <mergeCell ref="L20:L21"/>
    <mergeCell ref="P20:P21"/>
    <mergeCell ref="Q20:Q21"/>
    <mergeCell ref="R20:U21"/>
    <mergeCell ref="V20:Y21"/>
    <mergeCell ref="V23:Y24"/>
    <mergeCell ref="C27:C28"/>
    <mergeCell ref="D27:D28"/>
    <mergeCell ref="E27:F28"/>
    <mergeCell ref="G27:J28"/>
    <mergeCell ref="K27:K28"/>
    <mergeCell ref="L27:L28"/>
    <mergeCell ref="P27:P28"/>
    <mergeCell ref="Q27:Q28"/>
    <mergeCell ref="R27:U28"/>
    <mergeCell ref="V27:Y28"/>
    <mergeCell ref="C23:C24"/>
    <mergeCell ref="D23:D24"/>
    <mergeCell ref="E23:F24"/>
    <mergeCell ref="G23:J24"/>
    <mergeCell ref="K23:K24"/>
    <mergeCell ref="L23:L24"/>
    <mergeCell ref="P23:P24"/>
    <mergeCell ref="Q23:Q24"/>
    <mergeCell ref="R23:U24"/>
    <mergeCell ref="V30:Y31"/>
    <mergeCell ref="C34:C35"/>
    <mergeCell ref="D34:D35"/>
    <mergeCell ref="E34:F35"/>
    <mergeCell ref="G34:J35"/>
    <mergeCell ref="K34:K35"/>
    <mergeCell ref="L34:L35"/>
    <mergeCell ref="P34:P35"/>
    <mergeCell ref="Q34:Q35"/>
    <mergeCell ref="R34:U35"/>
    <mergeCell ref="V34:Y35"/>
    <mergeCell ref="C30:C31"/>
    <mergeCell ref="D30:D31"/>
    <mergeCell ref="E30:F31"/>
    <mergeCell ref="G30:J31"/>
    <mergeCell ref="K30:K31"/>
    <mergeCell ref="L30:L31"/>
    <mergeCell ref="P30:P31"/>
    <mergeCell ref="Q30:Q31"/>
    <mergeCell ref="R30:U31"/>
    <mergeCell ref="V37:Y38"/>
    <mergeCell ref="C41:C42"/>
    <mergeCell ref="D41:D42"/>
    <mergeCell ref="E41:F42"/>
    <mergeCell ref="G41:J42"/>
    <mergeCell ref="K41:K42"/>
    <mergeCell ref="L41:L42"/>
    <mergeCell ref="P41:P42"/>
    <mergeCell ref="Q41:Q42"/>
    <mergeCell ref="R41:U42"/>
    <mergeCell ref="V41:Y42"/>
    <mergeCell ref="C37:C38"/>
    <mergeCell ref="D37:D38"/>
    <mergeCell ref="E37:F38"/>
    <mergeCell ref="G37:J38"/>
    <mergeCell ref="K37:K38"/>
    <mergeCell ref="L37:L38"/>
    <mergeCell ref="P37:P38"/>
    <mergeCell ref="Q37:Q38"/>
    <mergeCell ref="R37:U38"/>
    <mergeCell ref="V44:Y45"/>
    <mergeCell ref="C48:C49"/>
    <mergeCell ref="D48:D49"/>
    <mergeCell ref="E48:F49"/>
    <mergeCell ref="G48:J49"/>
    <mergeCell ref="K48:K49"/>
    <mergeCell ref="L48:L49"/>
    <mergeCell ref="P48:P49"/>
    <mergeCell ref="Q48:Q49"/>
    <mergeCell ref="R48:U49"/>
    <mergeCell ref="V48:Y49"/>
    <mergeCell ref="C44:C45"/>
    <mergeCell ref="D44:D45"/>
    <mergeCell ref="E44:F45"/>
    <mergeCell ref="G44:J45"/>
    <mergeCell ref="K44:K45"/>
    <mergeCell ref="L44:L45"/>
    <mergeCell ref="P44:P45"/>
    <mergeCell ref="Q44:Q45"/>
    <mergeCell ref="R44:U45"/>
    <mergeCell ref="R58:U59"/>
    <mergeCell ref="V51:Y52"/>
    <mergeCell ref="C55:C56"/>
    <mergeCell ref="D55:D56"/>
    <mergeCell ref="E55:F56"/>
    <mergeCell ref="G55:J56"/>
    <mergeCell ref="K55:K56"/>
    <mergeCell ref="L55:L56"/>
    <mergeCell ref="P55:P56"/>
    <mergeCell ref="Q55:Q56"/>
    <mergeCell ref="R55:U56"/>
    <mergeCell ref="V55:Y56"/>
    <mergeCell ref="C51:C52"/>
    <mergeCell ref="D51:D52"/>
    <mergeCell ref="E51:F52"/>
    <mergeCell ref="G51:J52"/>
    <mergeCell ref="K51:K52"/>
    <mergeCell ref="L51:L52"/>
    <mergeCell ref="P51:P52"/>
    <mergeCell ref="Q51:Q52"/>
    <mergeCell ref="R51:U52"/>
    <mergeCell ref="E64:F64"/>
    <mergeCell ref="G64:H64"/>
    <mergeCell ref="I64:J64"/>
    <mergeCell ref="S64:T64"/>
    <mergeCell ref="U64:V64"/>
    <mergeCell ref="W64:X64"/>
    <mergeCell ref="V58:Y59"/>
    <mergeCell ref="A61:B62"/>
    <mergeCell ref="C61:D62"/>
    <mergeCell ref="E61:F62"/>
    <mergeCell ref="G61:H62"/>
    <mergeCell ref="I61:J62"/>
    <mergeCell ref="K61:K62"/>
    <mergeCell ref="L61:L62"/>
    <mergeCell ref="M61:M62"/>
    <mergeCell ref="O61:P62"/>
    <mergeCell ref="C58:C59"/>
    <mergeCell ref="D58:D59"/>
    <mergeCell ref="E58:F59"/>
    <mergeCell ref="G58:J59"/>
    <mergeCell ref="K58:K59"/>
    <mergeCell ref="L58:L59"/>
    <mergeCell ref="P58:P59"/>
    <mergeCell ref="Q58:Q59"/>
    <mergeCell ref="Z65:Z66"/>
    <mergeCell ref="AA65:AA66"/>
    <mergeCell ref="G66:H66"/>
    <mergeCell ref="I66:J66"/>
    <mergeCell ref="Q66:R66"/>
    <mergeCell ref="U66:V66"/>
    <mergeCell ref="W66:X66"/>
    <mergeCell ref="AA61:AA62"/>
    <mergeCell ref="A63:B64"/>
    <mergeCell ref="C63:D64"/>
    <mergeCell ref="K63:K64"/>
    <mergeCell ref="L63:L64"/>
    <mergeCell ref="M63:M64"/>
    <mergeCell ref="O63:P64"/>
    <mergeCell ref="Q63:R64"/>
    <mergeCell ref="Y63:Y64"/>
    <mergeCell ref="Z63:Z64"/>
    <mergeCell ref="Q61:R62"/>
    <mergeCell ref="S61:T62"/>
    <mergeCell ref="U61:V62"/>
    <mergeCell ref="W61:X62"/>
    <mergeCell ref="Y61:Y62"/>
    <mergeCell ref="Z61:Z62"/>
    <mergeCell ref="AA63:AA64"/>
    <mergeCell ref="A65:B66"/>
    <mergeCell ref="E65:F66"/>
    <mergeCell ref="K65:K66"/>
    <mergeCell ref="L65:L66"/>
    <mergeCell ref="M65:M66"/>
    <mergeCell ref="O65:P66"/>
    <mergeCell ref="C66:D66"/>
    <mergeCell ref="S65:T66"/>
    <mergeCell ref="Y65:Y66"/>
    <mergeCell ref="AA67:AA68"/>
    <mergeCell ref="C68:D68"/>
    <mergeCell ref="E68:F68"/>
    <mergeCell ref="I68:J68"/>
    <mergeCell ref="Q68:R68"/>
    <mergeCell ref="S68:T68"/>
    <mergeCell ref="W68:X68"/>
    <mergeCell ref="AA69:AA70"/>
    <mergeCell ref="C70:D70"/>
    <mergeCell ref="E70:F70"/>
    <mergeCell ref="G70:H70"/>
    <mergeCell ref="Q70:R70"/>
    <mergeCell ref="S70:T70"/>
    <mergeCell ref="U70:V70"/>
    <mergeCell ref="G67:H68"/>
    <mergeCell ref="K67:K68"/>
    <mergeCell ref="L67:L68"/>
    <mergeCell ref="M67:M68"/>
    <mergeCell ref="O67:P68"/>
    <mergeCell ref="A69:B70"/>
    <mergeCell ref="I69:J70"/>
    <mergeCell ref="K69:K70"/>
    <mergeCell ref="L69:L70"/>
    <mergeCell ref="M69:M70"/>
    <mergeCell ref="O69:P70"/>
    <mergeCell ref="U67:V68"/>
    <mergeCell ref="Y67:Y68"/>
    <mergeCell ref="Z67:Z68"/>
    <mergeCell ref="W69:X70"/>
    <mergeCell ref="Y69:Y70"/>
    <mergeCell ref="Z69:Z70"/>
    <mergeCell ref="A67:B6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0"/>
  <sheetViews>
    <sheetView view="pageBreakPreview" zoomScaleNormal="100" zoomScaleSheetLayoutView="100" workbookViewId="0"/>
  </sheetViews>
  <sheetFormatPr defaultRowHeight="13.2"/>
  <cols>
    <col min="1" max="25" width="5.6640625" customWidth="1"/>
    <col min="26" max="26" width="6.6640625" customWidth="1"/>
    <col min="27" max="28" width="5.6640625" customWidth="1"/>
    <col min="29" max="256" width="11" customWidth="1"/>
  </cols>
  <sheetData>
    <row r="1" spans="1:27" ht="23.1" customHeight="1">
      <c r="A1" s="31" t="s">
        <v>132</v>
      </c>
      <c r="B1" s="31"/>
      <c r="C1" s="31"/>
      <c r="D1" s="261">
        <f>組み合わせ!C4</f>
        <v>44185</v>
      </c>
      <c r="E1" s="262"/>
      <c r="F1" s="262"/>
      <c r="G1" s="31"/>
      <c r="O1" s="263" t="s">
        <v>165</v>
      </c>
      <c r="P1" s="263"/>
      <c r="Q1" s="263"/>
      <c r="S1" s="263" t="str">
        <f>組み合わせ!AL46</f>
        <v>けやき台サッカー場</v>
      </c>
      <c r="T1" s="263"/>
      <c r="U1" s="263"/>
      <c r="V1" s="263"/>
      <c r="W1" s="263"/>
      <c r="X1" s="263"/>
      <c r="Y1" s="263"/>
      <c r="Z1" s="263"/>
      <c r="AA1" s="263"/>
    </row>
    <row r="2" spans="1:27" ht="23.1" customHeight="1">
      <c r="A2" s="31"/>
      <c r="B2" s="31"/>
      <c r="C2" s="31"/>
      <c r="D2" s="31" t="s">
        <v>134</v>
      </c>
      <c r="E2" s="31"/>
      <c r="F2" s="31"/>
      <c r="G2" s="31"/>
      <c r="H2" s="31"/>
      <c r="I2" s="31"/>
      <c r="J2" s="31"/>
      <c r="O2" s="188"/>
      <c r="P2" s="188"/>
      <c r="Q2" s="188"/>
      <c r="R2" s="32"/>
      <c r="S2" s="32"/>
      <c r="T2" s="32"/>
      <c r="U2" s="32"/>
      <c r="V2" s="32"/>
      <c r="W2" s="32"/>
      <c r="X2" s="32"/>
      <c r="Y2" s="32"/>
    </row>
    <row r="3" spans="1:27" ht="23.1" customHeight="1">
      <c r="A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263"/>
      <c r="P3" s="263"/>
      <c r="Q3" s="263"/>
      <c r="R3" s="32"/>
      <c r="S3" s="32"/>
      <c r="T3" s="32"/>
      <c r="U3" s="32"/>
      <c r="V3" s="32"/>
      <c r="W3" s="32"/>
    </row>
    <row r="4" spans="1:27" ht="20.100000000000001" customHeight="1">
      <c r="A4" s="31"/>
      <c r="B4" s="31"/>
      <c r="C4" s="31"/>
      <c r="D4" s="31"/>
      <c r="E4" s="31"/>
      <c r="F4" s="263" t="s">
        <v>166</v>
      </c>
      <c r="G4" s="263"/>
      <c r="H4" s="31"/>
      <c r="P4" s="188"/>
      <c r="Q4" s="188"/>
      <c r="R4" s="188"/>
      <c r="S4" s="32"/>
      <c r="T4" s="263" t="s">
        <v>167</v>
      </c>
      <c r="U4" s="263"/>
      <c r="V4" s="32"/>
      <c r="W4" s="32"/>
      <c r="X4" s="32"/>
    </row>
    <row r="5" spans="1:27" ht="20.100000000000001" customHeight="1" thickBot="1">
      <c r="A5" s="22"/>
      <c r="B5" s="22"/>
      <c r="C5" s="22"/>
      <c r="D5" s="22"/>
      <c r="E5" s="22"/>
      <c r="F5" s="22"/>
      <c r="G5" s="397"/>
      <c r="H5" s="211"/>
      <c r="I5" s="211"/>
      <c r="J5" s="211"/>
      <c r="K5" s="211"/>
      <c r="L5" s="211"/>
      <c r="M5" s="211"/>
      <c r="N5" s="211"/>
      <c r="O5" s="85"/>
      <c r="P5" s="211"/>
      <c r="Q5" s="211"/>
      <c r="R5" s="211"/>
      <c r="S5" s="211"/>
      <c r="T5" s="212"/>
      <c r="U5" s="211"/>
      <c r="V5" s="22"/>
      <c r="W5" s="22"/>
      <c r="X5" s="22"/>
      <c r="Y5" s="22"/>
    </row>
    <row r="6" spans="1:27" ht="20.100000000000001" customHeight="1" thickTop="1">
      <c r="A6" s="22"/>
      <c r="B6" s="22"/>
      <c r="C6" s="398"/>
      <c r="D6" s="399"/>
      <c r="E6" s="400"/>
      <c r="F6" s="401"/>
      <c r="G6" s="399"/>
      <c r="H6" s="402"/>
      <c r="I6" s="34"/>
      <c r="J6" s="34"/>
      <c r="K6" s="35"/>
      <c r="L6" s="22"/>
      <c r="M6" s="22"/>
      <c r="N6" s="22"/>
      <c r="P6" s="22"/>
      <c r="Q6" s="398"/>
      <c r="R6" s="399"/>
      <c r="S6" s="400"/>
      <c r="T6" s="401"/>
      <c r="U6" s="399"/>
      <c r="V6" s="402"/>
      <c r="W6" s="34"/>
      <c r="X6" s="34"/>
      <c r="Y6" s="35"/>
    </row>
    <row r="7" spans="1:27" ht="20.100000000000001" customHeight="1">
      <c r="A7" s="22"/>
      <c r="B7" s="22"/>
      <c r="C7" s="397"/>
      <c r="D7" s="211"/>
      <c r="E7" s="21"/>
      <c r="F7" s="37"/>
      <c r="G7" s="211"/>
      <c r="H7" s="212"/>
      <c r="I7" s="211"/>
      <c r="J7" s="22"/>
      <c r="K7" s="21"/>
      <c r="L7" s="22"/>
      <c r="M7" s="22"/>
      <c r="N7" s="22"/>
      <c r="P7" s="22"/>
      <c r="Q7" s="397"/>
      <c r="R7" s="211"/>
      <c r="S7" s="21"/>
      <c r="T7" s="37"/>
      <c r="U7" s="211"/>
      <c r="V7" s="212"/>
      <c r="W7" s="211"/>
      <c r="X7" s="22"/>
      <c r="Y7" s="21"/>
    </row>
    <row r="8" spans="1:27" ht="20.100000000000001" customHeight="1">
      <c r="A8" s="22"/>
      <c r="B8" s="264">
        <v>1</v>
      </c>
      <c r="C8" s="264"/>
      <c r="D8" s="22"/>
      <c r="E8" s="264">
        <v>2</v>
      </c>
      <c r="F8" s="264"/>
      <c r="G8" s="22"/>
      <c r="H8" s="264">
        <v>3</v>
      </c>
      <c r="I8" s="264"/>
      <c r="J8" s="22"/>
      <c r="K8" s="264">
        <v>4</v>
      </c>
      <c r="L8" s="264"/>
      <c r="M8" s="22"/>
      <c r="N8" s="22"/>
      <c r="P8" s="264">
        <v>5</v>
      </c>
      <c r="Q8" s="264"/>
      <c r="R8" s="22"/>
      <c r="S8" s="264">
        <v>6</v>
      </c>
      <c r="T8" s="264"/>
      <c r="U8" s="22"/>
      <c r="V8" s="264">
        <v>7</v>
      </c>
      <c r="W8" s="264"/>
      <c r="X8" s="22"/>
      <c r="Y8" s="264">
        <v>8</v>
      </c>
      <c r="Z8" s="264"/>
    </row>
    <row r="9" spans="1:27" ht="20.100000000000001" customHeight="1">
      <c r="A9" s="22"/>
      <c r="B9" s="395" t="str">
        <f>組み合わせ!AH62</f>
        <v>ＦＣ朱雀</v>
      </c>
      <c r="C9" s="395"/>
      <c r="D9" s="202"/>
      <c r="E9" s="266" t="str">
        <f>組み合わせ!AH60</f>
        <v>祖母井クラブ</v>
      </c>
      <c r="F9" s="266"/>
      <c r="G9" s="122"/>
      <c r="H9" s="396" t="str">
        <f>組み合わせ!AH58</f>
        <v>カテット白沢サッカースクール</v>
      </c>
      <c r="I9" s="396"/>
      <c r="J9" s="122"/>
      <c r="K9" s="266" t="str">
        <f>組み合わせ!AH56</f>
        <v>ＪＦＣ　Ｗｉｎｇ</v>
      </c>
      <c r="L9" s="266"/>
      <c r="M9" s="122"/>
      <c r="N9" s="122"/>
      <c r="P9" s="395" t="str">
        <f>組み合わせ!AH52</f>
        <v>ＦＣ ＳＦｉＤＡ</v>
      </c>
      <c r="Q9" s="395"/>
      <c r="R9" s="122"/>
      <c r="S9" s="267" t="str">
        <f>組み合わせ!AH50</f>
        <v>ＳＵＧＡＯサッカークラブ</v>
      </c>
      <c r="T9" s="267"/>
      <c r="U9" s="122"/>
      <c r="V9" s="403" t="str">
        <f>組み合わせ!AH48</f>
        <v>壬生町ジュニアサッカークラブ</v>
      </c>
      <c r="W9" s="403"/>
      <c r="X9" s="122"/>
      <c r="Y9" s="266" t="str">
        <f>組み合わせ!AH46</f>
        <v>ボンジボーラ栃木セカンド</v>
      </c>
      <c r="Z9" s="266"/>
    </row>
    <row r="10" spans="1:27" ht="20.100000000000001" customHeight="1">
      <c r="A10" s="22"/>
      <c r="B10" s="395"/>
      <c r="C10" s="395"/>
      <c r="D10" s="202"/>
      <c r="E10" s="266"/>
      <c r="F10" s="266"/>
      <c r="G10" s="122"/>
      <c r="H10" s="396"/>
      <c r="I10" s="396"/>
      <c r="J10" s="122"/>
      <c r="K10" s="266"/>
      <c r="L10" s="266"/>
      <c r="M10" s="122"/>
      <c r="N10" s="122"/>
      <c r="O10" s="122"/>
      <c r="P10" s="395"/>
      <c r="Q10" s="395"/>
      <c r="R10" s="122"/>
      <c r="S10" s="267"/>
      <c r="T10" s="267"/>
      <c r="U10" s="122"/>
      <c r="V10" s="403"/>
      <c r="W10" s="403"/>
      <c r="X10" s="122"/>
      <c r="Y10" s="266"/>
      <c r="Z10" s="266"/>
    </row>
    <row r="11" spans="1:27" ht="20.100000000000001" customHeight="1">
      <c r="A11" s="22"/>
      <c r="B11" s="395"/>
      <c r="C11" s="395"/>
      <c r="D11" s="202"/>
      <c r="E11" s="266"/>
      <c r="F11" s="266"/>
      <c r="G11" s="122"/>
      <c r="H11" s="396"/>
      <c r="I11" s="396"/>
      <c r="J11" s="122"/>
      <c r="K11" s="266"/>
      <c r="L11" s="266"/>
      <c r="M11" s="122"/>
      <c r="N11" s="122"/>
      <c r="O11" s="122"/>
      <c r="P11" s="395"/>
      <c r="Q11" s="395"/>
      <c r="R11" s="122"/>
      <c r="S11" s="267"/>
      <c r="T11" s="267"/>
      <c r="U11" s="122"/>
      <c r="V11" s="403"/>
      <c r="W11" s="403"/>
      <c r="X11" s="122"/>
      <c r="Y11" s="266"/>
      <c r="Z11" s="266"/>
    </row>
    <row r="12" spans="1:27" ht="20.100000000000001" customHeight="1">
      <c r="A12" s="22"/>
      <c r="B12" s="395"/>
      <c r="C12" s="395"/>
      <c r="D12" s="202"/>
      <c r="E12" s="266"/>
      <c r="F12" s="266"/>
      <c r="G12" s="122"/>
      <c r="H12" s="396"/>
      <c r="I12" s="396"/>
      <c r="J12" s="122"/>
      <c r="K12" s="266"/>
      <c r="L12" s="266"/>
      <c r="M12" s="122"/>
      <c r="N12" s="122"/>
      <c r="O12" s="122"/>
      <c r="P12" s="395"/>
      <c r="Q12" s="395"/>
      <c r="R12" s="122"/>
      <c r="S12" s="267"/>
      <c r="T12" s="267"/>
      <c r="U12" s="122"/>
      <c r="V12" s="403"/>
      <c r="W12" s="403"/>
      <c r="X12" s="122"/>
      <c r="Y12" s="266"/>
      <c r="Z12" s="266"/>
    </row>
    <row r="13" spans="1:27" ht="20.100000000000001" customHeight="1">
      <c r="A13" s="22"/>
      <c r="B13" s="395"/>
      <c r="C13" s="395"/>
      <c r="D13" s="202"/>
      <c r="E13" s="266"/>
      <c r="F13" s="266"/>
      <c r="G13" s="122"/>
      <c r="H13" s="396"/>
      <c r="I13" s="396"/>
      <c r="J13" s="122"/>
      <c r="K13" s="266"/>
      <c r="L13" s="266"/>
      <c r="M13" s="122"/>
      <c r="N13" s="122"/>
      <c r="O13" s="122"/>
      <c r="P13" s="395"/>
      <c r="Q13" s="395"/>
      <c r="R13" s="122"/>
      <c r="S13" s="267"/>
      <c r="T13" s="267"/>
      <c r="U13" s="122"/>
      <c r="V13" s="403"/>
      <c r="W13" s="403"/>
      <c r="X13" s="122"/>
      <c r="Y13" s="266"/>
      <c r="Z13" s="266"/>
    </row>
    <row r="14" spans="1:27" ht="20.100000000000001" customHeight="1">
      <c r="A14" s="22"/>
      <c r="B14" s="395"/>
      <c r="C14" s="395"/>
      <c r="D14" s="202"/>
      <c r="E14" s="266"/>
      <c r="F14" s="266"/>
      <c r="G14" s="122"/>
      <c r="H14" s="396"/>
      <c r="I14" s="396"/>
      <c r="J14" s="122"/>
      <c r="K14" s="266"/>
      <c r="L14" s="266"/>
      <c r="M14" s="122"/>
      <c r="N14" s="122"/>
      <c r="O14" s="122"/>
      <c r="P14" s="395"/>
      <c r="Q14" s="395"/>
      <c r="R14" s="122"/>
      <c r="S14" s="267"/>
      <c r="T14" s="267"/>
      <c r="U14" s="122"/>
      <c r="V14" s="403"/>
      <c r="W14" s="403"/>
      <c r="X14" s="122"/>
      <c r="Y14" s="266"/>
      <c r="Z14" s="266"/>
    </row>
    <row r="15" spans="1:27" ht="20.100000000000001" customHeight="1">
      <c r="A15" s="22"/>
      <c r="B15" s="395"/>
      <c r="C15" s="395"/>
      <c r="D15" s="202"/>
      <c r="E15" s="266"/>
      <c r="F15" s="266"/>
      <c r="G15" s="122"/>
      <c r="H15" s="396"/>
      <c r="I15" s="396"/>
      <c r="J15" s="122"/>
      <c r="K15" s="266"/>
      <c r="L15" s="266"/>
      <c r="M15" s="122"/>
      <c r="N15" s="122"/>
      <c r="O15" s="122"/>
      <c r="P15" s="395"/>
      <c r="Q15" s="395"/>
      <c r="R15" s="122"/>
      <c r="S15" s="267"/>
      <c r="T15" s="267"/>
      <c r="U15" s="122"/>
      <c r="V15" s="403"/>
      <c r="W15" s="403"/>
      <c r="X15" s="122"/>
      <c r="Y15" s="266"/>
      <c r="Z15" s="266"/>
    </row>
    <row r="16" spans="1:27" ht="20.100000000000001" customHeight="1">
      <c r="A16" s="22"/>
      <c r="B16" s="395"/>
      <c r="C16" s="395"/>
      <c r="D16" s="202"/>
      <c r="E16" s="266"/>
      <c r="F16" s="266"/>
      <c r="G16" s="122"/>
      <c r="H16" s="396"/>
      <c r="I16" s="396"/>
      <c r="J16" s="122"/>
      <c r="K16" s="266"/>
      <c r="L16" s="266"/>
      <c r="M16" s="122"/>
      <c r="N16" s="122"/>
      <c r="O16" s="122"/>
      <c r="P16" s="395"/>
      <c r="Q16" s="395"/>
      <c r="R16" s="122"/>
      <c r="S16" s="267"/>
      <c r="T16" s="267"/>
      <c r="U16" s="122"/>
      <c r="V16" s="403"/>
      <c r="W16" s="403"/>
      <c r="X16" s="122"/>
      <c r="Y16" s="266"/>
      <c r="Z16" s="266"/>
    </row>
    <row r="17" spans="1:27" ht="20.100000000000001" customHeight="1">
      <c r="A17" s="22"/>
      <c r="B17" s="395"/>
      <c r="C17" s="395"/>
      <c r="D17" s="202"/>
      <c r="E17" s="266"/>
      <c r="F17" s="266"/>
      <c r="G17" s="122"/>
      <c r="H17" s="396"/>
      <c r="I17" s="396"/>
      <c r="J17" s="122"/>
      <c r="K17" s="266"/>
      <c r="L17" s="266"/>
      <c r="M17" s="122"/>
      <c r="N17" s="122"/>
      <c r="O17" s="122"/>
      <c r="P17" s="395"/>
      <c r="Q17" s="395"/>
      <c r="R17" s="122"/>
      <c r="S17" s="267"/>
      <c r="T17" s="267"/>
      <c r="U17" s="122"/>
      <c r="V17" s="403"/>
      <c r="W17" s="403"/>
      <c r="X17" s="122"/>
      <c r="Y17" s="266"/>
      <c r="Z17" s="266"/>
    </row>
    <row r="18" spans="1:27" ht="20.100000000000001" customHeight="1">
      <c r="A18" s="38"/>
      <c r="B18" s="38"/>
      <c r="C18" s="38"/>
      <c r="D18" s="38"/>
      <c r="E18" s="38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8"/>
      <c r="X18" s="38"/>
      <c r="Y18" s="38"/>
      <c r="Z18" s="213"/>
      <c r="AA18" s="213"/>
    </row>
    <row r="19" spans="1:27" ht="17.100000000000001" customHeight="1">
      <c r="A19" s="213"/>
      <c r="B19" s="213"/>
      <c r="C19" s="124" t="s">
        <v>137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68" t="s">
        <v>138</v>
      </c>
      <c r="W19" s="268"/>
      <c r="X19" s="268"/>
      <c r="Y19" s="268"/>
      <c r="Z19" s="127"/>
      <c r="AA19" s="213"/>
    </row>
    <row r="20" spans="1:27" ht="17.100000000000001" customHeight="1">
      <c r="A20" s="213"/>
      <c r="B20" s="213"/>
      <c r="C20" s="264" t="s">
        <v>135</v>
      </c>
      <c r="D20" s="264" t="s">
        <v>139</v>
      </c>
      <c r="E20" s="269">
        <v>0.375</v>
      </c>
      <c r="F20" s="269"/>
      <c r="G20" s="271" t="str">
        <f>B9</f>
        <v>ＦＣ朱雀</v>
      </c>
      <c r="H20" s="271"/>
      <c r="I20" s="271"/>
      <c r="J20" s="271"/>
      <c r="K20" s="264">
        <f>M20+M21</f>
        <v>2</v>
      </c>
      <c r="L20" s="273" t="s">
        <v>140</v>
      </c>
      <c r="M20" s="205">
        <v>0</v>
      </c>
      <c r="N20" s="205" t="s">
        <v>141</v>
      </c>
      <c r="O20" s="205">
        <v>0</v>
      </c>
      <c r="P20" s="273" t="s">
        <v>142</v>
      </c>
      <c r="Q20" s="264">
        <f>O20+O21</f>
        <v>0</v>
      </c>
      <c r="R20" s="275" t="str">
        <f>E9</f>
        <v>祖母井クラブ</v>
      </c>
      <c r="S20" s="275"/>
      <c r="T20" s="275"/>
      <c r="U20" s="275"/>
      <c r="V20" s="272" t="s">
        <v>143</v>
      </c>
      <c r="W20" s="272"/>
      <c r="X20" s="272"/>
      <c r="Y20" s="272"/>
      <c r="Z20" s="209"/>
      <c r="AA20" s="213"/>
    </row>
    <row r="21" spans="1:27" ht="17.100000000000001" customHeight="1">
      <c r="A21" s="213"/>
      <c r="B21" s="213"/>
      <c r="C21" s="264"/>
      <c r="D21" s="264"/>
      <c r="E21" s="269"/>
      <c r="F21" s="269"/>
      <c r="G21" s="271"/>
      <c r="H21" s="271"/>
      <c r="I21" s="271"/>
      <c r="J21" s="271"/>
      <c r="K21" s="264"/>
      <c r="L21" s="273"/>
      <c r="M21" s="205">
        <v>2</v>
      </c>
      <c r="N21" s="205" t="s">
        <v>141</v>
      </c>
      <c r="O21" s="205">
        <v>0</v>
      </c>
      <c r="P21" s="273"/>
      <c r="Q21" s="264"/>
      <c r="R21" s="275"/>
      <c r="S21" s="275"/>
      <c r="T21" s="275"/>
      <c r="U21" s="275"/>
      <c r="V21" s="272"/>
      <c r="W21" s="272"/>
      <c r="X21" s="272"/>
      <c r="Y21" s="272"/>
      <c r="Z21" s="209"/>
      <c r="AA21" s="213"/>
    </row>
    <row r="22" spans="1:27" ht="17.100000000000001" customHeight="1">
      <c r="A22" s="213"/>
      <c r="B22" s="213"/>
      <c r="C22" s="205"/>
      <c r="D22" s="205"/>
      <c r="E22" s="206"/>
      <c r="F22" s="206"/>
      <c r="G22" s="207"/>
      <c r="H22" s="207"/>
      <c r="I22" s="207"/>
      <c r="J22" s="207"/>
      <c r="K22" s="205"/>
      <c r="L22" s="128"/>
      <c r="M22" s="205"/>
      <c r="N22" s="205"/>
      <c r="O22" s="205"/>
      <c r="P22" s="128"/>
      <c r="Q22" s="205"/>
      <c r="R22" s="207"/>
      <c r="S22" s="207"/>
      <c r="T22" s="207"/>
      <c r="U22" s="207"/>
      <c r="V22" s="208"/>
      <c r="W22" s="208"/>
      <c r="X22" s="208"/>
      <c r="Y22" s="208"/>
      <c r="Z22" s="209"/>
      <c r="AA22" s="213"/>
    </row>
    <row r="23" spans="1:27" ht="17.100000000000001" customHeight="1">
      <c r="A23" s="213"/>
      <c r="B23" s="213"/>
      <c r="C23" s="264" t="s">
        <v>136</v>
      </c>
      <c r="D23" s="264" t="s">
        <v>139</v>
      </c>
      <c r="E23" s="269">
        <v>0.375</v>
      </c>
      <c r="F23" s="269"/>
      <c r="G23" s="313" t="str">
        <f>H9</f>
        <v>カテット白沢サッカースクール</v>
      </c>
      <c r="H23" s="313"/>
      <c r="I23" s="313"/>
      <c r="J23" s="313"/>
      <c r="K23" s="264">
        <f>M23+M24</f>
        <v>4</v>
      </c>
      <c r="L23" s="273" t="s">
        <v>140</v>
      </c>
      <c r="M23" s="205">
        <v>2</v>
      </c>
      <c r="N23" s="205" t="s">
        <v>141</v>
      </c>
      <c r="O23" s="205">
        <v>0</v>
      </c>
      <c r="P23" s="273" t="s">
        <v>142</v>
      </c>
      <c r="Q23" s="264">
        <f>O23+O24</f>
        <v>0</v>
      </c>
      <c r="R23" s="275" t="str">
        <f>K9</f>
        <v>ＪＦＣ　Ｗｉｎｇ</v>
      </c>
      <c r="S23" s="275"/>
      <c r="T23" s="275"/>
      <c r="U23" s="275"/>
      <c r="V23" s="272" t="s">
        <v>144</v>
      </c>
      <c r="W23" s="272"/>
      <c r="X23" s="272"/>
      <c r="Y23" s="272"/>
      <c r="Z23" s="209"/>
      <c r="AA23" s="213"/>
    </row>
    <row r="24" spans="1:27" ht="17.100000000000001" customHeight="1">
      <c r="A24" s="213"/>
      <c r="B24" s="213"/>
      <c r="C24" s="264"/>
      <c r="D24" s="264"/>
      <c r="E24" s="269"/>
      <c r="F24" s="269"/>
      <c r="G24" s="313"/>
      <c r="H24" s="313"/>
      <c r="I24" s="313"/>
      <c r="J24" s="313"/>
      <c r="K24" s="264"/>
      <c r="L24" s="273"/>
      <c r="M24" s="205">
        <v>2</v>
      </c>
      <c r="N24" s="205" t="s">
        <v>141</v>
      </c>
      <c r="O24" s="205">
        <v>0</v>
      </c>
      <c r="P24" s="273"/>
      <c r="Q24" s="264"/>
      <c r="R24" s="275"/>
      <c r="S24" s="275"/>
      <c r="T24" s="275"/>
      <c r="U24" s="275"/>
      <c r="V24" s="272"/>
      <c r="W24" s="272"/>
      <c r="X24" s="272"/>
      <c r="Y24" s="272"/>
      <c r="Z24" s="209"/>
      <c r="AA24" s="213"/>
    </row>
    <row r="25" spans="1:27" ht="17.100000000000001" customHeight="1">
      <c r="A25" s="213"/>
      <c r="B25" s="213"/>
      <c r="C25" s="205"/>
      <c r="D25" s="205"/>
      <c r="E25" s="206"/>
      <c r="F25" s="206"/>
      <c r="G25" s="207"/>
      <c r="H25" s="207"/>
      <c r="I25" s="207"/>
      <c r="J25" s="207"/>
      <c r="K25" s="205"/>
      <c r="L25" s="128"/>
      <c r="M25" s="205"/>
      <c r="N25" s="205"/>
      <c r="O25" s="205"/>
      <c r="P25" s="128"/>
      <c r="Q25" s="205"/>
      <c r="R25" s="207"/>
      <c r="S25" s="207"/>
      <c r="T25" s="207"/>
      <c r="U25" s="207"/>
      <c r="V25" s="208"/>
      <c r="W25" s="208"/>
      <c r="X25" s="208"/>
      <c r="Y25" s="208"/>
      <c r="Z25" s="209"/>
      <c r="AA25" s="213"/>
    </row>
    <row r="26" spans="1:27" ht="17.100000000000001" customHeight="1">
      <c r="A26" s="213"/>
      <c r="B26" s="213"/>
      <c r="C26" s="22"/>
      <c r="D26" s="205"/>
      <c r="E26" s="22"/>
      <c r="F26" s="22"/>
      <c r="G26" s="125"/>
      <c r="H26" s="125"/>
      <c r="I26" s="125"/>
      <c r="J26" s="125"/>
      <c r="K26" s="40"/>
      <c r="L26" s="41"/>
      <c r="M26" s="205"/>
      <c r="N26" s="205"/>
      <c r="O26" s="205"/>
      <c r="P26" s="41"/>
      <c r="Q26" s="42"/>
      <c r="R26" s="125"/>
      <c r="S26" s="125"/>
      <c r="T26" s="125"/>
      <c r="U26" s="125"/>
      <c r="V26" s="126"/>
      <c r="W26" s="38"/>
      <c r="X26" s="38"/>
      <c r="Y26" s="38"/>
      <c r="Z26" s="38"/>
      <c r="AA26" s="213"/>
    </row>
    <row r="27" spans="1:27" ht="17.100000000000001" customHeight="1">
      <c r="A27" s="213"/>
      <c r="B27" s="213"/>
      <c r="C27" s="264" t="s">
        <v>135</v>
      </c>
      <c r="D27" s="264" t="s">
        <v>145</v>
      </c>
      <c r="E27" s="269">
        <v>0.40277777777777773</v>
      </c>
      <c r="F27" s="269"/>
      <c r="G27" s="271" t="str">
        <f>P9</f>
        <v>ＦＣ ＳＦｉＤＡ</v>
      </c>
      <c r="H27" s="271"/>
      <c r="I27" s="271"/>
      <c r="J27" s="271"/>
      <c r="K27" s="264">
        <f>M27+M28</f>
        <v>3</v>
      </c>
      <c r="L27" s="273" t="s">
        <v>140</v>
      </c>
      <c r="M27" s="205">
        <v>2</v>
      </c>
      <c r="N27" s="205" t="s">
        <v>141</v>
      </c>
      <c r="O27" s="205">
        <v>0</v>
      </c>
      <c r="P27" s="273" t="s">
        <v>142</v>
      </c>
      <c r="Q27" s="264">
        <f>O27+O28</f>
        <v>0</v>
      </c>
      <c r="R27" s="312" t="str">
        <f>S9</f>
        <v>ＳＵＧＡＯサッカークラブ</v>
      </c>
      <c r="S27" s="312"/>
      <c r="T27" s="312"/>
      <c r="U27" s="312"/>
      <c r="V27" s="272" t="s">
        <v>146</v>
      </c>
      <c r="W27" s="272"/>
      <c r="X27" s="272"/>
      <c r="Y27" s="272"/>
      <c r="Z27" s="209"/>
      <c r="AA27" s="213"/>
    </row>
    <row r="28" spans="1:27" ht="17.100000000000001" customHeight="1">
      <c r="A28" s="213"/>
      <c r="B28" s="213"/>
      <c r="C28" s="264"/>
      <c r="D28" s="264"/>
      <c r="E28" s="269"/>
      <c r="F28" s="269"/>
      <c r="G28" s="271"/>
      <c r="H28" s="271"/>
      <c r="I28" s="271"/>
      <c r="J28" s="271"/>
      <c r="K28" s="264"/>
      <c r="L28" s="273"/>
      <c r="M28" s="205">
        <v>1</v>
      </c>
      <c r="N28" s="205" t="s">
        <v>141</v>
      </c>
      <c r="O28" s="205">
        <v>0</v>
      </c>
      <c r="P28" s="273"/>
      <c r="Q28" s="264"/>
      <c r="R28" s="312"/>
      <c r="S28" s="312"/>
      <c r="T28" s="312"/>
      <c r="U28" s="312"/>
      <c r="V28" s="272"/>
      <c r="W28" s="272"/>
      <c r="X28" s="272"/>
      <c r="Y28" s="272"/>
      <c r="Z28" s="209"/>
      <c r="AA28" s="213"/>
    </row>
    <row r="29" spans="1:27" ht="17.100000000000001" customHeight="1">
      <c r="A29" s="213"/>
      <c r="B29" s="213"/>
      <c r="C29" s="205"/>
      <c r="D29" s="205"/>
      <c r="E29" s="206"/>
      <c r="F29" s="206"/>
      <c r="G29" s="207"/>
      <c r="H29" s="207"/>
      <c r="I29" s="207"/>
      <c r="J29" s="207"/>
      <c r="K29" s="205"/>
      <c r="L29" s="128"/>
      <c r="M29" s="205"/>
      <c r="N29" s="205"/>
      <c r="O29" s="205"/>
      <c r="P29" s="128"/>
      <c r="Q29" s="205"/>
      <c r="R29" s="207"/>
      <c r="S29" s="207"/>
      <c r="T29" s="207"/>
      <c r="U29" s="207"/>
      <c r="V29" s="208"/>
      <c r="W29" s="208"/>
      <c r="X29" s="208"/>
      <c r="Y29" s="208"/>
      <c r="Z29" s="209"/>
      <c r="AA29" s="213"/>
    </row>
    <row r="30" spans="1:27" ht="17.100000000000001" customHeight="1">
      <c r="A30" s="213"/>
      <c r="B30" s="213"/>
      <c r="C30" s="264" t="s">
        <v>136</v>
      </c>
      <c r="D30" s="264" t="s">
        <v>145</v>
      </c>
      <c r="E30" s="269">
        <v>0.40277777777777773</v>
      </c>
      <c r="F30" s="269"/>
      <c r="G30" s="271" t="str">
        <f>V9</f>
        <v>壬生町ジュニアサッカークラブ</v>
      </c>
      <c r="H30" s="271"/>
      <c r="I30" s="271"/>
      <c r="J30" s="271"/>
      <c r="K30" s="264">
        <f>M30+M31</f>
        <v>2</v>
      </c>
      <c r="L30" s="273" t="s">
        <v>140</v>
      </c>
      <c r="M30" s="205">
        <v>1</v>
      </c>
      <c r="N30" s="205" t="s">
        <v>141</v>
      </c>
      <c r="O30" s="205">
        <v>0</v>
      </c>
      <c r="P30" s="273" t="s">
        <v>142</v>
      </c>
      <c r="Q30" s="264">
        <f>O30+O31</f>
        <v>0</v>
      </c>
      <c r="R30" s="312" t="str">
        <f>Y9</f>
        <v>ボンジボーラ栃木セカンド</v>
      </c>
      <c r="S30" s="312"/>
      <c r="T30" s="312"/>
      <c r="U30" s="312"/>
      <c r="V30" s="272" t="s">
        <v>147</v>
      </c>
      <c r="W30" s="272"/>
      <c r="X30" s="272"/>
      <c r="Y30" s="272"/>
      <c r="Z30" s="209"/>
      <c r="AA30" s="213"/>
    </row>
    <row r="31" spans="1:27" ht="17.100000000000001" customHeight="1">
      <c r="A31" s="213"/>
      <c r="B31" s="213"/>
      <c r="C31" s="264"/>
      <c r="D31" s="264"/>
      <c r="E31" s="269"/>
      <c r="F31" s="269"/>
      <c r="G31" s="271"/>
      <c r="H31" s="271"/>
      <c r="I31" s="271"/>
      <c r="J31" s="271"/>
      <c r="K31" s="264"/>
      <c r="L31" s="273"/>
      <c r="M31" s="205">
        <v>1</v>
      </c>
      <c r="N31" s="205" t="s">
        <v>141</v>
      </c>
      <c r="O31" s="205">
        <v>0</v>
      </c>
      <c r="P31" s="273"/>
      <c r="Q31" s="264"/>
      <c r="R31" s="312"/>
      <c r="S31" s="312"/>
      <c r="T31" s="312"/>
      <c r="U31" s="312"/>
      <c r="V31" s="272"/>
      <c r="W31" s="272"/>
      <c r="X31" s="272"/>
      <c r="Y31" s="272"/>
      <c r="Z31" s="209"/>
      <c r="AA31" s="213"/>
    </row>
    <row r="32" spans="1:27" ht="17.100000000000001" customHeight="1">
      <c r="A32" s="213"/>
      <c r="B32" s="213"/>
      <c r="C32" s="22"/>
      <c r="D32" s="205"/>
      <c r="E32" s="22"/>
      <c r="F32" s="22"/>
      <c r="G32" s="125"/>
      <c r="H32" s="125"/>
      <c r="I32" s="125"/>
      <c r="J32" s="125"/>
      <c r="K32" s="40"/>
      <c r="L32" s="41"/>
      <c r="M32" s="205"/>
      <c r="N32" s="205"/>
      <c r="O32" s="205"/>
      <c r="P32" s="41"/>
      <c r="Q32" s="42"/>
      <c r="R32" s="125"/>
      <c r="S32" s="125"/>
      <c r="T32" s="125"/>
      <c r="U32" s="125"/>
      <c r="V32" s="126"/>
      <c r="W32" s="38"/>
      <c r="X32" s="38"/>
      <c r="Y32" s="38"/>
      <c r="Z32" s="38"/>
      <c r="AA32" s="213"/>
    </row>
    <row r="33" spans="1:27" ht="17.100000000000001" customHeight="1">
      <c r="A33" s="213"/>
      <c r="B33" s="213"/>
      <c r="C33" s="22"/>
      <c r="D33" s="205"/>
      <c r="E33" s="22"/>
      <c r="F33" s="22"/>
      <c r="G33" s="125"/>
      <c r="H33" s="125"/>
      <c r="I33" s="125"/>
      <c r="J33" s="125"/>
      <c r="K33" s="40"/>
      <c r="L33" s="41"/>
      <c r="M33" s="205"/>
      <c r="N33" s="205"/>
      <c r="O33" s="205"/>
      <c r="P33" s="41"/>
      <c r="Q33" s="42"/>
      <c r="R33" s="125"/>
      <c r="S33" s="125"/>
      <c r="T33" s="125"/>
      <c r="U33" s="125"/>
      <c r="V33" s="126"/>
      <c r="W33" s="38"/>
      <c r="X33" s="38"/>
      <c r="Y33" s="38"/>
      <c r="Z33" s="38"/>
      <c r="AA33" s="213"/>
    </row>
    <row r="34" spans="1:27" ht="17.100000000000001" customHeight="1">
      <c r="A34" s="213"/>
      <c r="B34" s="213"/>
      <c r="C34" s="264" t="s">
        <v>135</v>
      </c>
      <c r="D34" s="264" t="s">
        <v>148</v>
      </c>
      <c r="E34" s="269">
        <v>0.43055555555555558</v>
      </c>
      <c r="F34" s="269"/>
      <c r="G34" s="271" t="str">
        <f>B9</f>
        <v>ＦＣ朱雀</v>
      </c>
      <c r="H34" s="271"/>
      <c r="I34" s="271"/>
      <c r="J34" s="271"/>
      <c r="K34" s="264">
        <f>M34+M35</f>
        <v>3</v>
      </c>
      <c r="L34" s="273" t="s">
        <v>140</v>
      </c>
      <c r="M34" s="205">
        <v>2</v>
      </c>
      <c r="N34" s="205" t="s">
        <v>141</v>
      </c>
      <c r="O34" s="205">
        <v>0</v>
      </c>
      <c r="P34" s="273" t="s">
        <v>142</v>
      </c>
      <c r="Q34" s="264">
        <f>O34+O35</f>
        <v>0</v>
      </c>
      <c r="R34" s="315" t="str">
        <f>H9</f>
        <v>カテット白沢サッカースクール</v>
      </c>
      <c r="S34" s="315"/>
      <c r="T34" s="315"/>
      <c r="U34" s="315"/>
      <c r="V34" s="272" t="s">
        <v>149</v>
      </c>
      <c r="W34" s="272"/>
      <c r="X34" s="272"/>
      <c r="Y34" s="272"/>
      <c r="Z34" s="209"/>
      <c r="AA34" s="213"/>
    </row>
    <row r="35" spans="1:27" ht="17.100000000000001" customHeight="1">
      <c r="A35" s="213"/>
      <c r="B35" s="213"/>
      <c r="C35" s="264"/>
      <c r="D35" s="264"/>
      <c r="E35" s="269"/>
      <c r="F35" s="269"/>
      <c r="G35" s="271"/>
      <c r="H35" s="271"/>
      <c r="I35" s="271"/>
      <c r="J35" s="271"/>
      <c r="K35" s="264"/>
      <c r="L35" s="273"/>
      <c r="M35" s="205">
        <v>1</v>
      </c>
      <c r="N35" s="205" t="s">
        <v>141</v>
      </c>
      <c r="O35" s="205">
        <v>0</v>
      </c>
      <c r="P35" s="273"/>
      <c r="Q35" s="264"/>
      <c r="R35" s="315"/>
      <c r="S35" s="315"/>
      <c r="T35" s="315"/>
      <c r="U35" s="315"/>
      <c r="V35" s="272"/>
      <c r="W35" s="272"/>
      <c r="X35" s="272"/>
      <c r="Y35" s="272"/>
      <c r="Z35" s="209"/>
      <c r="AA35" s="213"/>
    </row>
    <row r="36" spans="1:27" ht="17.100000000000001" customHeight="1">
      <c r="A36" s="213"/>
      <c r="B36" s="213"/>
      <c r="C36" s="205"/>
      <c r="D36" s="205"/>
      <c r="E36" s="206"/>
      <c r="F36" s="206"/>
      <c r="G36" s="207"/>
      <c r="H36" s="207"/>
      <c r="I36" s="207"/>
      <c r="J36" s="207"/>
      <c r="K36" s="205"/>
      <c r="L36" s="128"/>
      <c r="M36" s="205"/>
      <c r="N36" s="205"/>
      <c r="O36" s="205"/>
      <c r="P36" s="128"/>
      <c r="Q36" s="205"/>
      <c r="R36" s="207"/>
      <c r="S36" s="207"/>
      <c r="T36" s="207"/>
      <c r="U36" s="207"/>
      <c r="V36" s="208"/>
      <c r="W36" s="208"/>
      <c r="X36" s="208"/>
      <c r="Y36" s="208"/>
      <c r="Z36" s="209"/>
      <c r="AA36" s="213"/>
    </row>
    <row r="37" spans="1:27" ht="17.100000000000001" customHeight="1">
      <c r="A37" s="213"/>
      <c r="B37" s="213"/>
      <c r="C37" s="264" t="s">
        <v>136</v>
      </c>
      <c r="D37" s="264" t="s">
        <v>148</v>
      </c>
      <c r="E37" s="269">
        <v>0.43055555555555558</v>
      </c>
      <c r="F37" s="269"/>
      <c r="G37" s="277" t="str">
        <f>E9</f>
        <v>祖母井クラブ</v>
      </c>
      <c r="H37" s="277"/>
      <c r="I37" s="277"/>
      <c r="J37" s="277"/>
      <c r="K37" s="264">
        <f>M37+M38</f>
        <v>2</v>
      </c>
      <c r="L37" s="273" t="s">
        <v>140</v>
      </c>
      <c r="M37" s="205">
        <v>1</v>
      </c>
      <c r="N37" s="205" t="s">
        <v>141</v>
      </c>
      <c r="O37" s="205">
        <v>1</v>
      </c>
      <c r="P37" s="273" t="s">
        <v>142</v>
      </c>
      <c r="Q37" s="264">
        <f>O37+O38</f>
        <v>2</v>
      </c>
      <c r="R37" s="277" t="str">
        <f>K9</f>
        <v>ＪＦＣ　Ｗｉｎｇ</v>
      </c>
      <c r="S37" s="277"/>
      <c r="T37" s="277"/>
      <c r="U37" s="277"/>
      <c r="V37" s="272" t="s">
        <v>150</v>
      </c>
      <c r="W37" s="272"/>
      <c r="X37" s="272"/>
      <c r="Y37" s="272"/>
      <c r="Z37" s="209"/>
      <c r="AA37" s="213"/>
    </row>
    <row r="38" spans="1:27" ht="17.100000000000001" customHeight="1">
      <c r="A38" s="213"/>
      <c r="B38" s="213"/>
      <c r="C38" s="264"/>
      <c r="D38" s="264"/>
      <c r="E38" s="269"/>
      <c r="F38" s="269"/>
      <c r="G38" s="277"/>
      <c r="H38" s="277"/>
      <c r="I38" s="277"/>
      <c r="J38" s="277"/>
      <c r="K38" s="264"/>
      <c r="L38" s="273"/>
      <c r="M38" s="205">
        <v>1</v>
      </c>
      <c r="N38" s="205" t="s">
        <v>141</v>
      </c>
      <c r="O38" s="205">
        <v>1</v>
      </c>
      <c r="P38" s="273"/>
      <c r="Q38" s="264"/>
      <c r="R38" s="277"/>
      <c r="S38" s="277"/>
      <c r="T38" s="277"/>
      <c r="U38" s="277"/>
      <c r="V38" s="272"/>
      <c r="W38" s="272"/>
      <c r="X38" s="272"/>
      <c r="Y38" s="272"/>
      <c r="Z38" s="209"/>
      <c r="AA38" s="213"/>
    </row>
    <row r="39" spans="1:27" ht="17.100000000000001" customHeight="1">
      <c r="A39" s="213"/>
      <c r="B39" s="213"/>
      <c r="C39" s="22"/>
      <c r="D39" s="205"/>
      <c r="E39" s="22"/>
      <c r="F39" s="22"/>
      <c r="G39" s="125"/>
      <c r="H39" s="125"/>
      <c r="I39" s="125"/>
      <c r="J39" s="125"/>
      <c r="K39" s="40"/>
      <c r="L39" s="41"/>
      <c r="M39" s="205"/>
      <c r="N39" s="205"/>
      <c r="O39" s="205"/>
      <c r="P39" s="41"/>
      <c r="Q39" s="42"/>
      <c r="R39" s="125"/>
      <c r="S39" s="125"/>
      <c r="T39" s="125"/>
      <c r="U39" s="125"/>
      <c r="V39" s="213"/>
      <c r="W39" s="38"/>
      <c r="X39" s="38"/>
      <c r="Y39" s="38"/>
      <c r="Z39" s="38"/>
      <c r="AA39" s="213"/>
    </row>
    <row r="40" spans="1:27" ht="17.100000000000001" customHeight="1">
      <c r="A40" s="213"/>
      <c r="B40" s="213"/>
      <c r="C40" s="22"/>
      <c r="D40" s="205"/>
      <c r="E40" s="22"/>
      <c r="F40" s="22"/>
      <c r="G40" s="125"/>
      <c r="H40" s="125"/>
      <c r="I40" s="125"/>
      <c r="J40" s="125"/>
      <c r="K40" s="40"/>
      <c r="L40" s="41"/>
      <c r="M40" s="205"/>
      <c r="N40" s="205"/>
      <c r="O40" s="205"/>
      <c r="P40" s="41"/>
      <c r="Q40" s="42"/>
      <c r="R40" s="125"/>
      <c r="S40" s="125"/>
      <c r="T40" s="125"/>
      <c r="U40" s="125"/>
      <c r="V40" s="213"/>
      <c r="W40" s="38"/>
      <c r="X40" s="38"/>
      <c r="Y40" s="38"/>
      <c r="Z40" s="38"/>
      <c r="AA40" s="213"/>
    </row>
    <row r="41" spans="1:27" ht="17.100000000000001" customHeight="1">
      <c r="A41" s="213"/>
      <c r="B41" s="213"/>
      <c r="C41" s="264" t="s">
        <v>135</v>
      </c>
      <c r="D41" s="264" t="s">
        <v>151</v>
      </c>
      <c r="E41" s="269">
        <v>0.45833333333333331</v>
      </c>
      <c r="F41" s="269"/>
      <c r="G41" s="271" t="str">
        <f>P9</f>
        <v>ＦＣ ＳＦｉＤＡ</v>
      </c>
      <c r="H41" s="271"/>
      <c r="I41" s="271"/>
      <c r="J41" s="271"/>
      <c r="K41" s="264">
        <f>M41+M42</f>
        <v>5</v>
      </c>
      <c r="L41" s="273" t="s">
        <v>140</v>
      </c>
      <c r="M41" s="205">
        <v>1</v>
      </c>
      <c r="N41" s="205" t="s">
        <v>141</v>
      </c>
      <c r="O41" s="205">
        <v>0</v>
      </c>
      <c r="P41" s="273" t="s">
        <v>142</v>
      </c>
      <c r="Q41" s="264">
        <f>O41+O42</f>
        <v>0</v>
      </c>
      <c r="R41" s="275" t="str">
        <f>V9</f>
        <v>壬生町ジュニアサッカークラブ</v>
      </c>
      <c r="S41" s="275"/>
      <c r="T41" s="275"/>
      <c r="U41" s="275"/>
      <c r="V41" s="272" t="s">
        <v>152</v>
      </c>
      <c r="W41" s="272"/>
      <c r="X41" s="272"/>
      <c r="Y41" s="272"/>
      <c r="Z41" s="209"/>
      <c r="AA41" s="213"/>
    </row>
    <row r="42" spans="1:27" ht="17.100000000000001" customHeight="1">
      <c r="A42" s="213"/>
      <c r="B42" s="213"/>
      <c r="C42" s="264"/>
      <c r="D42" s="264"/>
      <c r="E42" s="269"/>
      <c r="F42" s="269"/>
      <c r="G42" s="271"/>
      <c r="H42" s="271"/>
      <c r="I42" s="271"/>
      <c r="J42" s="271"/>
      <c r="K42" s="264"/>
      <c r="L42" s="273"/>
      <c r="M42" s="205">
        <v>4</v>
      </c>
      <c r="N42" s="205" t="s">
        <v>141</v>
      </c>
      <c r="O42" s="205">
        <v>0</v>
      </c>
      <c r="P42" s="273"/>
      <c r="Q42" s="264"/>
      <c r="R42" s="275"/>
      <c r="S42" s="275"/>
      <c r="T42" s="275"/>
      <c r="U42" s="275"/>
      <c r="V42" s="272"/>
      <c r="W42" s="272"/>
      <c r="X42" s="272"/>
      <c r="Y42" s="272"/>
      <c r="Z42" s="209"/>
      <c r="AA42" s="213"/>
    </row>
    <row r="43" spans="1:27" ht="17.100000000000001" customHeight="1">
      <c r="A43" s="213"/>
      <c r="B43" s="213"/>
      <c r="C43" s="205"/>
      <c r="D43" s="205"/>
      <c r="E43" s="206"/>
      <c r="F43" s="206"/>
      <c r="G43" s="207"/>
      <c r="H43" s="207"/>
      <c r="I43" s="207"/>
      <c r="J43" s="207"/>
      <c r="K43" s="205"/>
      <c r="L43" s="128"/>
      <c r="M43" s="205"/>
      <c r="N43" s="205"/>
      <c r="O43" s="205"/>
      <c r="P43" s="128"/>
      <c r="Q43" s="205"/>
      <c r="R43" s="207"/>
      <c r="S43" s="207"/>
      <c r="T43" s="207"/>
      <c r="U43" s="207"/>
      <c r="V43" s="208"/>
      <c r="W43" s="208"/>
      <c r="X43" s="208"/>
      <c r="Y43" s="208"/>
      <c r="Z43" s="209"/>
      <c r="AA43" s="213"/>
    </row>
    <row r="44" spans="1:27" ht="17.100000000000001" customHeight="1">
      <c r="A44" s="213"/>
      <c r="B44" s="213"/>
      <c r="C44" s="264" t="s">
        <v>136</v>
      </c>
      <c r="D44" s="264" t="s">
        <v>151</v>
      </c>
      <c r="E44" s="269">
        <v>0.45833333333333331</v>
      </c>
      <c r="F44" s="269"/>
      <c r="G44" s="314" t="str">
        <f>S9</f>
        <v>ＳＵＧＡＯサッカークラブ</v>
      </c>
      <c r="H44" s="314"/>
      <c r="I44" s="314"/>
      <c r="J44" s="314"/>
      <c r="K44" s="264">
        <f>M44+M45</f>
        <v>3</v>
      </c>
      <c r="L44" s="273" t="s">
        <v>140</v>
      </c>
      <c r="M44" s="205">
        <v>0</v>
      </c>
      <c r="N44" s="205" t="s">
        <v>141</v>
      </c>
      <c r="O44" s="205">
        <v>0</v>
      </c>
      <c r="P44" s="273" t="s">
        <v>142</v>
      </c>
      <c r="Q44" s="264">
        <f>O44+O45</f>
        <v>1</v>
      </c>
      <c r="R44" s="312" t="str">
        <f>Y9</f>
        <v>ボンジボーラ栃木セカンド</v>
      </c>
      <c r="S44" s="312"/>
      <c r="T44" s="312"/>
      <c r="U44" s="312"/>
      <c r="V44" s="272" t="s">
        <v>153</v>
      </c>
      <c r="W44" s="272"/>
      <c r="X44" s="272"/>
      <c r="Y44" s="272"/>
      <c r="Z44" s="209"/>
      <c r="AA44" s="213"/>
    </row>
    <row r="45" spans="1:27" ht="17.100000000000001" customHeight="1">
      <c r="A45" s="213"/>
      <c r="B45" s="213"/>
      <c r="C45" s="264"/>
      <c r="D45" s="264"/>
      <c r="E45" s="269"/>
      <c r="F45" s="269"/>
      <c r="G45" s="314"/>
      <c r="H45" s="314"/>
      <c r="I45" s="314"/>
      <c r="J45" s="314"/>
      <c r="K45" s="264"/>
      <c r="L45" s="273"/>
      <c r="M45" s="205">
        <v>3</v>
      </c>
      <c r="N45" s="205" t="s">
        <v>141</v>
      </c>
      <c r="O45" s="205">
        <v>1</v>
      </c>
      <c r="P45" s="273"/>
      <c r="Q45" s="264"/>
      <c r="R45" s="312"/>
      <c r="S45" s="312"/>
      <c r="T45" s="312"/>
      <c r="U45" s="312"/>
      <c r="V45" s="272"/>
      <c r="W45" s="272"/>
      <c r="X45" s="272"/>
      <c r="Y45" s="272"/>
      <c r="Z45" s="209"/>
      <c r="AA45" s="213"/>
    </row>
    <row r="46" spans="1:27" ht="17.100000000000001" customHeight="1">
      <c r="A46" s="213"/>
      <c r="B46" s="213"/>
      <c r="C46" s="22"/>
      <c r="D46" s="22"/>
      <c r="E46" s="22"/>
      <c r="F46" s="22"/>
      <c r="G46" s="125"/>
      <c r="H46" s="125"/>
      <c r="I46" s="125"/>
      <c r="J46" s="125"/>
      <c r="K46" s="40"/>
      <c r="L46" s="22"/>
      <c r="M46" s="205"/>
      <c r="N46" s="205"/>
      <c r="O46" s="205"/>
      <c r="P46" s="22"/>
      <c r="Q46" s="42"/>
      <c r="R46" s="125"/>
      <c r="S46" s="125"/>
      <c r="T46" s="125"/>
      <c r="U46" s="125"/>
      <c r="V46" s="213"/>
      <c r="W46" s="38"/>
      <c r="X46" s="38"/>
      <c r="Y46" s="38"/>
      <c r="Z46" s="38"/>
      <c r="AA46" s="213"/>
    </row>
    <row r="47" spans="1:27" ht="17.100000000000001" customHeight="1">
      <c r="A47" s="213"/>
      <c r="B47" s="213"/>
      <c r="C47" s="22"/>
      <c r="D47" s="22"/>
      <c r="E47" s="22"/>
      <c r="F47" s="22"/>
      <c r="G47" s="125"/>
      <c r="H47" s="125"/>
      <c r="I47" s="125"/>
      <c r="J47" s="125"/>
      <c r="K47" s="40"/>
      <c r="L47" s="22"/>
      <c r="M47" s="205"/>
      <c r="N47" s="205"/>
      <c r="O47" s="205"/>
      <c r="P47" s="22"/>
      <c r="Q47" s="42"/>
      <c r="R47" s="125"/>
      <c r="S47" s="125"/>
      <c r="T47" s="125"/>
      <c r="U47" s="125"/>
      <c r="V47" s="213"/>
      <c r="W47" s="38"/>
      <c r="X47" s="38"/>
      <c r="Y47" s="38"/>
      <c r="Z47" s="38"/>
      <c r="AA47" s="213"/>
    </row>
    <row r="48" spans="1:27" ht="17.100000000000001" customHeight="1">
      <c r="A48" s="213"/>
      <c r="B48" s="213"/>
      <c r="C48" s="264" t="s">
        <v>135</v>
      </c>
      <c r="D48" s="264" t="s">
        <v>154</v>
      </c>
      <c r="E48" s="269">
        <v>0.4861111111111111</v>
      </c>
      <c r="F48" s="269"/>
      <c r="G48" s="271" t="str">
        <f>B9</f>
        <v>ＦＣ朱雀</v>
      </c>
      <c r="H48" s="271"/>
      <c r="I48" s="271"/>
      <c r="J48" s="271"/>
      <c r="K48" s="264">
        <f>M48+M49</f>
        <v>3</v>
      </c>
      <c r="L48" s="273" t="s">
        <v>140</v>
      </c>
      <c r="M48" s="205">
        <v>0</v>
      </c>
      <c r="N48" s="205" t="s">
        <v>141</v>
      </c>
      <c r="O48" s="205">
        <v>0</v>
      </c>
      <c r="P48" s="273" t="s">
        <v>142</v>
      </c>
      <c r="Q48" s="264">
        <f>O48+O49</f>
        <v>0</v>
      </c>
      <c r="R48" s="275" t="str">
        <f>K9</f>
        <v>ＪＦＣ　Ｗｉｎｇ</v>
      </c>
      <c r="S48" s="275"/>
      <c r="T48" s="275"/>
      <c r="U48" s="275"/>
      <c r="V48" s="272" t="s">
        <v>143</v>
      </c>
      <c r="W48" s="272"/>
      <c r="X48" s="272"/>
      <c r="Y48" s="272"/>
      <c r="Z48" s="209"/>
      <c r="AA48" s="213"/>
    </row>
    <row r="49" spans="1:27" ht="17.100000000000001" customHeight="1">
      <c r="A49" s="213"/>
      <c r="B49" s="213"/>
      <c r="C49" s="264"/>
      <c r="D49" s="264"/>
      <c r="E49" s="269"/>
      <c r="F49" s="269"/>
      <c r="G49" s="271"/>
      <c r="H49" s="271"/>
      <c r="I49" s="271"/>
      <c r="J49" s="271"/>
      <c r="K49" s="264"/>
      <c r="L49" s="273"/>
      <c r="M49" s="205">
        <v>3</v>
      </c>
      <c r="N49" s="205" t="s">
        <v>141</v>
      </c>
      <c r="O49" s="205">
        <v>0</v>
      </c>
      <c r="P49" s="273"/>
      <c r="Q49" s="264"/>
      <c r="R49" s="275"/>
      <c r="S49" s="275"/>
      <c r="T49" s="275"/>
      <c r="U49" s="275"/>
      <c r="V49" s="272"/>
      <c r="W49" s="272"/>
      <c r="X49" s="272"/>
      <c r="Y49" s="272"/>
      <c r="Z49" s="209"/>
      <c r="AA49" s="213"/>
    </row>
    <row r="50" spans="1:27" ht="17.100000000000001" customHeight="1">
      <c r="A50" s="213"/>
      <c r="B50" s="213"/>
      <c r="C50" s="205"/>
      <c r="D50" s="205"/>
      <c r="E50" s="206"/>
      <c r="F50" s="206"/>
      <c r="G50" s="207"/>
      <c r="H50" s="207"/>
      <c r="I50" s="207"/>
      <c r="J50" s="207"/>
      <c r="K50" s="205"/>
      <c r="L50" s="128"/>
      <c r="M50" s="205"/>
      <c r="N50" s="205"/>
      <c r="O50" s="205"/>
      <c r="P50" s="128"/>
      <c r="Q50" s="205"/>
      <c r="R50" s="207"/>
      <c r="S50" s="207"/>
      <c r="T50" s="207"/>
      <c r="U50" s="207"/>
      <c r="V50" s="208"/>
      <c r="W50" s="208"/>
      <c r="X50" s="208"/>
      <c r="Y50" s="208"/>
      <c r="Z50" s="209"/>
      <c r="AA50" s="213"/>
    </row>
    <row r="51" spans="1:27" ht="17.100000000000001" customHeight="1">
      <c r="A51" s="213"/>
      <c r="B51" s="213"/>
      <c r="C51" s="264" t="s">
        <v>136</v>
      </c>
      <c r="D51" s="264" t="s">
        <v>154</v>
      </c>
      <c r="E51" s="269">
        <v>0.4861111111111111</v>
      </c>
      <c r="F51" s="269"/>
      <c r="G51" s="275" t="str">
        <f>E9</f>
        <v>祖母井クラブ</v>
      </c>
      <c r="H51" s="275"/>
      <c r="I51" s="275"/>
      <c r="J51" s="275"/>
      <c r="K51" s="264">
        <f>M51+M52</f>
        <v>2</v>
      </c>
      <c r="L51" s="273" t="s">
        <v>140</v>
      </c>
      <c r="M51" s="205">
        <v>0</v>
      </c>
      <c r="N51" s="205" t="s">
        <v>141</v>
      </c>
      <c r="O51" s="205">
        <v>0</v>
      </c>
      <c r="P51" s="273" t="s">
        <v>142</v>
      </c>
      <c r="Q51" s="264">
        <f>O51+O52</f>
        <v>3</v>
      </c>
      <c r="R51" s="313" t="str">
        <f>H9</f>
        <v>カテット白沢サッカースクール</v>
      </c>
      <c r="S51" s="313"/>
      <c r="T51" s="313"/>
      <c r="U51" s="313"/>
      <c r="V51" s="272" t="s">
        <v>144</v>
      </c>
      <c r="W51" s="272"/>
      <c r="X51" s="272"/>
      <c r="Y51" s="272"/>
      <c r="Z51" s="209"/>
      <c r="AA51" s="213"/>
    </row>
    <row r="52" spans="1:27" ht="17.100000000000001" customHeight="1">
      <c r="A52" s="213"/>
      <c r="B52" s="213"/>
      <c r="C52" s="264"/>
      <c r="D52" s="264"/>
      <c r="E52" s="269"/>
      <c r="F52" s="269"/>
      <c r="G52" s="275"/>
      <c r="H52" s="275"/>
      <c r="I52" s="275"/>
      <c r="J52" s="275"/>
      <c r="K52" s="264"/>
      <c r="L52" s="273"/>
      <c r="M52" s="205">
        <v>2</v>
      </c>
      <c r="N52" s="205" t="s">
        <v>141</v>
      </c>
      <c r="O52" s="205">
        <v>3</v>
      </c>
      <c r="P52" s="273"/>
      <c r="Q52" s="264"/>
      <c r="R52" s="313"/>
      <c r="S52" s="313"/>
      <c r="T52" s="313"/>
      <c r="U52" s="313"/>
      <c r="V52" s="272"/>
      <c r="W52" s="272"/>
      <c r="X52" s="272"/>
      <c r="Y52" s="272"/>
      <c r="Z52" s="209"/>
      <c r="AA52" s="213"/>
    </row>
    <row r="53" spans="1:27" ht="17.100000000000001" customHeight="1">
      <c r="A53" s="213"/>
      <c r="B53" s="213"/>
      <c r="C53" s="205"/>
      <c r="D53" s="205"/>
      <c r="E53" s="206"/>
      <c r="F53" s="206"/>
      <c r="G53" s="207"/>
      <c r="H53" s="207"/>
      <c r="I53" s="207"/>
      <c r="J53" s="207"/>
      <c r="K53" s="205"/>
      <c r="L53" s="128"/>
      <c r="M53" s="205"/>
      <c r="N53" s="205"/>
      <c r="O53" s="205"/>
      <c r="P53" s="128"/>
      <c r="Q53" s="205"/>
      <c r="R53" s="207"/>
      <c r="S53" s="207"/>
      <c r="T53" s="207"/>
      <c r="U53" s="207"/>
      <c r="V53" s="208"/>
      <c r="W53" s="208"/>
      <c r="X53" s="208"/>
      <c r="Y53" s="208"/>
      <c r="Z53" s="209"/>
      <c r="AA53" s="213"/>
    </row>
    <row r="54" spans="1:27" ht="17.100000000000001" customHeight="1">
      <c r="A54" s="213"/>
      <c r="B54" s="213"/>
      <c r="C54" s="213"/>
      <c r="D54" s="213"/>
      <c r="E54" s="213"/>
      <c r="F54" s="213"/>
      <c r="G54" s="125"/>
      <c r="H54" s="125"/>
      <c r="I54" s="125"/>
      <c r="J54" s="125"/>
      <c r="K54" s="214"/>
      <c r="L54" s="213"/>
      <c r="M54" s="205"/>
      <c r="N54" s="205"/>
      <c r="O54" s="205"/>
      <c r="P54" s="213"/>
      <c r="Q54" s="215"/>
      <c r="R54" s="125"/>
      <c r="S54" s="125"/>
      <c r="T54" s="125"/>
      <c r="U54" s="125"/>
      <c r="V54" s="213"/>
      <c r="W54" s="213"/>
      <c r="X54" s="213"/>
      <c r="Y54" s="213"/>
      <c r="Z54" s="213"/>
      <c r="AA54" s="213"/>
    </row>
    <row r="55" spans="1:27" ht="17.100000000000001" customHeight="1">
      <c r="A55" s="213"/>
      <c r="B55" s="213"/>
      <c r="C55" s="264" t="s">
        <v>135</v>
      </c>
      <c r="D55" s="264" t="s">
        <v>155</v>
      </c>
      <c r="E55" s="269">
        <v>0.51388888888888895</v>
      </c>
      <c r="F55" s="269"/>
      <c r="G55" s="271" t="str">
        <f>P9</f>
        <v>ＦＣ ＳＦｉＤＡ</v>
      </c>
      <c r="H55" s="271"/>
      <c r="I55" s="271"/>
      <c r="J55" s="271"/>
      <c r="K55" s="264">
        <f>M55+M56</f>
        <v>8</v>
      </c>
      <c r="L55" s="273" t="s">
        <v>140</v>
      </c>
      <c r="M55" s="205">
        <v>4</v>
      </c>
      <c r="N55" s="205" t="s">
        <v>141</v>
      </c>
      <c r="O55" s="205">
        <v>0</v>
      </c>
      <c r="P55" s="273" t="s">
        <v>142</v>
      </c>
      <c r="Q55" s="264">
        <f>O55+O56</f>
        <v>0</v>
      </c>
      <c r="R55" s="312" t="str">
        <f>Y9</f>
        <v>ボンジボーラ栃木セカンド</v>
      </c>
      <c r="S55" s="312"/>
      <c r="T55" s="312"/>
      <c r="U55" s="312"/>
      <c r="V55" s="272" t="s">
        <v>146</v>
      </c>
      <c r="W55" s="272"/>
      <c r="X55" s="272"/>
      <c r="Y55" s="272"/>
      <c r="Z55" s="209"/>
      <c r="AA55" s="213"/>
    </row>
    <row r="56" spans="1:27" ht="17.100000000000001" customHeight="1">
      <c r="A56" s="213"/>
      <c r="B56" s="213"/>
      <c r="C56" s="264"/>
      <c r="D56" s="264"/>
      <c r="E56" s="269"/>
      <c r="F56" s="269"/>
      <c r="G56" s="271"/>
      <c r="H56" s="271"/>
      <c r="I56" s="271"/>
      <c r="J56" s="271"/>
      <c r="K56" s="264"/>
      <c r="L56" s="273"/>
      <c r="M56" s="205">
        <v>4</v>
      </c>
      <c r="N56" s="205" t="s">
        <v>141</v>
      </c>
      <c r="O56" s="205">
        <v>0</v>
      </c>
      <c r="P56" s="273"/>
      <c r="Q56" s="264"/>
      <c r="R56" s="312"/>
      <c r="S56" s="312"/>
      <c r="T56" s="312"/>
      <c r="U56" s="312"/>
      <c r="V56" s="272"/>
      <c r="W56" s="272"/>
      <c r="X56" s="272"/>
      <c r="Y56" s="272"/>
      <c r="Z56" s="209"/>
      <c r="AA56" s="213"/>
    </row>
    <row r="57" spans="1:27" ht="17.100000000000001" customHeight="1">
      <c r="A57" s="213"/>
      <c r="B57" s="213"/>
      <c r="C57" s="205"/>
      <c r="D57" s="205"/>
      <c r="E57" s="206"/>
      <c r="F57" s="206"/>
      <c r="G57" s="207"/>
      <c r="H57" s="207"/>
      <c r="I57" s="207"/>
      <c r="J57" s="207"/>
      <c r="K57" s="205"/>
      <c r="L57" s="128"/>
      <c r="M57" s="205"/>
      <c r="N57" s="205"/>
      <c r="O57" s="205"/>
      <c r="P57" s="128"/>
      <c r="Q57" s="205"/>
      <c r="R57" s="207"/>
      <c r="S57" s="207"/>
      <c r="T57" s="207"/>
      <c r="U57" s="207"/>
      <c r="V57" s="208"/>
      <c r="W57" s="208"/>
      <c r="X57" s="208"/>
      <c r="Y57" s="208"/>
      <c r="Z57" s="209"/>
      <c r="AA57" s="213"/>
    </row>
    <row r="58" spans="1:27" ht="17.100000000000001" customHeight="1">
      <c r="A58" s="213"/>
      <c r="B58" s="213"/>
      <c r="C58" s="264" t="s">
        <v>136</v>
      </c>
      <c r="D58" s="264" t="s">
        <v>155</v>
      </c>
      <c r="E58" s="269">
        <v>0.51388888888888895</v>
      </c>
      <c r="F58" s="269"/>
      <c r="G58" s="312" t="str">
        <f>S9</f>
        <v>ＳＵＧＡＯサッカークラブ</v>
      </c>
      <c r="H58" s="312"/>
      <c r="I58" s="312"/>
      <c r="J58" s="312"/>
      <c r="K58" s="264">
        <f>M58+M59</f>
        <v>0</v>
      </c>
      <c r="L58" s="273" t="s">
        <v>140</v>
      </c>
      <c r="M58" s="205">
        <v>0</v>
      </c>
      <c r="N58" s="205" t="s">
        <v>141</v>
      </c>
      <c r="O58" s="205">
        <v>2</v>
      </c>
      <c r="P58" s="273" t="s">
        <v>142</v>
      </c>
      <c r="Q58" s="264">
        <f>O58+O59</f>
        <v>2</v>
      </c>
      <c r="R58" s="271" t="str">
        <f>V9</f>
        <v>壬生町ジュニアサッカークラブ</v>
      </c>
      <c r="S58" s="271"/>
      <c r="T58" s="271"/>
      <c r="U58" s="271"/>
      <c r="V58" s="272" t="s">
        <v>147</v>
      </c>
      <c r="W58" s="272"/>
      <c r="X58" s="272"/>
      <c r="Y58" s="272"/>
      <c r="Z58" s="209"/>
      <c r="AA58" s="213"/>
    </row>
    <row r="59" spans="1:27" ht="17.100000000000001" customHeight="1">
      <c r="A59" s="213"/>
      <c r="B59" s="213"/>
      <c r="C59" s="264"/>
      <c r="D59" s="264"/>
      <c r="E59" s="269"/>
      <c r="F59" s="269"/>
      <c r="G59" s="312"/>
      <c r="H59" s="312"/>
      <c r="I59" s="312"/>
      <c r="J59" s="312"/>
      <c r="K59" s="264"/>
      <c r="L59" s="273"/>
      <c r="M59" s="205">
        <v>0</v>
      </c>
      <c r="N59" s="205" t="s">
        <v>141</v>
      </c>
      <c r="O59" s="205">
        <v>0</v>
      </c>
      <c r="P59" s="273"/>
      <c r="Q59" s="264"/>
      <c r="R59" s="271"/>
      <c r="S59" s="271"/>
      <c r="T59" s="271"/>
      <c r="U59" s="271"/>
      <c r="V59" s="272"/>
      <c r="W59" s="272"/>
      <c r="X59" s="272"/>
      <c r="Y59" s="272"/>
      <c r="Z59" s="209"/>
      <c r="AA59" s="213"/>
    </row>
    <row r="60" spans="1:27" ht="17.100000000000001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32.1" customHeight="1">
      <c r="A61" s="278" t="str">
        <f>F4</f>
        <v>Ｇ</v>
      </c>
      <c r="B61" s="278"/>
      <c r="C61" s="279" t="str">
        <f>A63</f>
        <v>ＦＣ朱雀</v>
      </c>
      <c r="D61" s="279"/>
      <c r="E61" s="280" t="str">
        <f>A65</f>
        <v>祖母井クラブ</v>
      </c>
      <c r="F61" s="280"/>
      <c r="G61" s="279" t="str">
        <f>A67</f>
        <v>カテット白沢サッカースクール</v>
      </c>
      <c r="H61" s="279"/>
      <c r="I61" s="307" t="str">
        <f>A69</f>
        <v>ＪＦＣ　Ｗｉｎｇ</v>
      </c>
      <c r="J61" s="307"/>
      <c r="K61" s="281" t="s">
        <v>156</v>
      </c>
      <c r="L61" s="282" t="s">
        <v>157</v>
      </c>
      <c r="M61" s="281" t="s">
        <v>158</v>
      </c>
      <c r="N61" s="213"/>
      <c r="O61" s="278" t="str">
        <f>T4</f>
        <v>Ｈ</v>
      </c>
      <c r="P61" s="278"/>
      <c r="Q61" s="307" t="str">
        <f>P9</f>
        <v>ＦＣ ＳＦｉＤＡ</v>
      </c>
      <c r="R61" s="307"/>
      <c r="S61" s="279" t="str">
        <f>S9</f>
        <v>ＳＵＧＡＯサッカークラブ</v>
      </c>
      <c r="T61" s="279"/>
      <c r="U61" s="279" t="str">
        <f>V9</f>
        <v>壬生町ジュニアサッカークラブ</v>
      </c>
      <c r="V61" s="279"/>
      <c r="W61" s="279" t="str">
        <f>Y9</f>
        <v>ボンジボーラ栃木セカンド</v>
      </c>
      <c r="X61" s="279"/>
      <c r="Y61" s="281" t="s">
        <v>156</v>
      </c>
      <c r="Z61" s="282" t="s">
        <v>157</v>
      </c>
      <c r="AA61" s="281" t="s">
        <v>158</v>
      </c>
    </row>
    <row r="62" spans="1:27" ht="32.1" customHeight="1">
      <c r="A62" s="278"/>
      <c r="B62" s="278"/>
      <c r="C62" s="279"/>
      <c r="D62" s="279"/>
      <c r="E62" s="280"/>
      <c r="F62" s="280"/>
      <c r="G62" s="279"/>
      <c r="H62" s="279"/>
      <c r="I62" s="307"/>
      <c r="J62" s="307"/>
      <c r="K62" s="281"/>
      <c r="L62" s="282"/>
      <c r="M62" s="281"/>
      <c r="N62" s="213"/>
      <c r="O62" s="278"/>
      <c r="P62" s="278"/>
      <c r="Q62" s="307"/>
      <c r="R62" s="307"/>
      <c r="S62" s="279"/>
      <c r="T62" s="279"/>
      <c r="U62" s="279"/>
      <c r="V62" s="279"/>
      <c r="W62" s="279"/>
      <c r="X62" s="279"/>
      <c r="Y62" s="281"/>
      <c r="Z62" s="282"/>
      <c r="AA62" s="281"/>
    </row>
    <row r="63" spans="1:27" ht="18" customHeight="1">
      <c r="A63" s="283" t="str">
        <f>B9</f>
        <v>ＦＣ朱雀</v>
      </c>
      <c r="B63" s="283"/>
      <c r="C63" s="284"/>
      <c r="D63" s="285"/>
      <c r="E63" s="216">
        <f>K20</f>
        <v>2</v>
      </c>
      <c r="F63" s="216">
        <f>Q20</f>
        <v>0</v>
      </c>
      <c r="G63" s="216">
        <f>K34</f>
        <v>3</v>
      </c>
      <c r="H63" s="216">
        <f>Q34</f>
        <v>0</v>
      </c>
      <c r="I63" s="216">
        <f>K48</f>
        <v>3</v>
      </c>
      <c r="J63" s="216">
        <f>Q48</f>
        <v>0</v>
      </c>
      <c r="K63" s="288">
        <f>COUNTIF(C64:J64,"○")*3+COUNTIF(C64:J64,"△")</f>
        <v>9</v>
      </c>
      <c r="L63" s="288">
        <f>E63-F63+G63-H63+I63-J63</f>
        <v>8</v>
      </c>
      <c r="M63" s="288">
        <v>1</v>
      </c>
      <c r="N63" s="213"/>
      <c r="O63" s="290" t="str">
        <f>P9</f>
        <v>ＦＣ ＳＦｉＤＡ</v>
      </c>
      <c r="P63" s="291"/>
      <c r="Q63" s="294"/>
      <c r="R63" s="295"/>
      <c r="S63" s="216">
        <f>K27</f>
        <v>3</v>
      </c>
      <c r="T63" s="216">
        <f>Q27</f>
        <v>0</v>
      </c>
      <c r="U63" s="216">
        <f>K41</f>
        <v>5</v>
      </c>
      <c r="V63" s="216">
        <f>Q41</f>
        <v>0</v>
      </c>
      <c r="W63" s="216">
        <f>K55</f>
        <v>8</v>
      </c>
      <c r="X63" s="216">
        <f>Q55</f>
        <v>0</v>
      </c>
      <c r="Y63" s="298">
        <f>COUNTIF(Q64:X64,"○")*3+COUNTIF(Q64:X64,"△")</f>
        <v>9</v>
      </c>
      <c r="Z63" s="298">
        <f>S63-T63+U63-V63+W63-X63</f>
        <v>16</v>
      </c>
      <c r="AA63" s="298">
        <v>1</v>
      </c>
    </row>
    <row r="64" spans="1:27" ht="18" customHeight="1">
      <c r="A64" s="283"/>
      <c r="B64" s="283"/>
      <c r="C64" s="286"/>
      <c r="D64" s="287"/>
      <c r="E64" s="300" t="str">
        <f>IF(E63&gt;F63,"○",IF(E63&lt;F63,"×",IF(E63=F63,"△")))</f>
        <v>○</v>
      </c>
      <c r="F64" s="301"/>
      <c r="G64" s="300" t="str">
        <f>IF(G63&gt;H63,"○",IF(G63&lt;H63,"×",IF(G63=H63,"△")))</f>
        <v>○</v>
      </c>
      <c r="H64" s="301"/>
      <c r="I64" s="300" t="str">
        <f>IF(I63&gt;J63,"○",IF(I63&lt;J63,"×",IF(I63=J63,"△")))</f>
        <v>○</v>
      </c>
      <c r="J64" s="301"/>
      <c r="K64" s="289"/>
      <c r="L64" s="289"/>
      <c r="M64" s="289"/>
      <c r="N64" s="213"/>
      <c r="O64" s="292"/>
      <c r="P64" s="293"/>
      <c r="Q64" s="296"/>
      <c r="R64" s="297"/>
      <c r="S64" s="300" t="str">
        <f>IF(S63&gt;T63,"○",IF(S63&lt;T63,"×",IF(S63=T63,"△")))</f>
        <v>○</v>
      </c>
      <c r="T64" s="301"/>
      <c r="U64" s="300" t="str">
        <f>IF(U63&gt;V63,"○",IF(U63&lt;V63,"×",IF(U63=V63,"△")))</f>
        <v>○</v>
      </c>
      <c r="V64" s="301"/>
      <c r="W64" s="300" t="str">
        <f>IF(W63&gt;X63,"○",IF(W63&lt;X63,"×",IF(W63=X63,"△")))</f>
        <v>○</v>
      </c>
      <c r="X64" s="301"/>
      <c r="Y64" s="299"/>
      <c r="Z64" s="299"/>
      <c r="AA64" s="299"/>
    </row>
    <row r="65" spans="1:27" ht="18" customHeight="1">
      <c r="A65" s="283" t="str">
        <f>E9</f>
        <v>祖母井クラブ</v>
      </c>
      <c r="B65" s="283"/>
      <c r="C65" s="216">
        <f>F63</f>
        <v>0</v>
      </c>
      <c r="D65" s="216">
        <f>E63</f>
        <v>2</v>
      </c>
      <c r="E65" s="294"/>
      <c r="F65" s="295"/>
      <c r="G65" s="216">
        <f>K51</f>
        <v>2</v>
      </c>
      <c r="H65" s="216">
        <f>Q51</f>
        <v>3</v>
      </c>
      <c r="I65" s="216">
        <f>K37</f>
        <v>2</v>
      </c>
      <c r="J65" s="216">
        <f>Q37</f>
        <v>2</v>
      </c>
      <c r="K65" s="288">
        <f>COUNTIF(C66:J66,"○")*3+COUNTIF(C66:J66,"△")</f>
        <v>1</v>
      </c>
      <c r="L65" s="288">
        <f>C65-D65+G65-H65+I65-J65</f>
        <v>-3</v>
      </c>
      <c r="M65" s="288">
        <v>3</v>
      </c>
      <c r="N65" s="213"/>
      <c r="O65" s="290" t="str">
        <f>S9</f>
        <v>ＳＵＧＡＯサッカークラブ</v>
      </c>
      <c r="P65" s="291"/>
      <c r="Q65" s="216">
        <f>T63</f>
        <v>0</v>
      </c>
      <c r="R65" s="216">
        <f>S63</f>
        <v>3</v>
      </c>
      <c r="S65" s="294"/>
      <c r="T65" s="295"/>
      <c r="U65" s="216">
        <f>K58</f>
        <v>0</v>
      </c>
      <c r="V65" s="216">
        <f>Q58</f>
        <v>2</v>
      </c>
      <c r="W65" s="216">
        <f>K44</f>
        <v>3</v>
      </c>
      <c r="X65" s="216">
        <f>Q44</f>
        <v>1</v>
      </c>
      <c r="Y65" s="298">
        <f>COUNTIF(Q66:X66,"○")*3+COUNTIF(Q66:X66,"△")</f>
        <v>3</v>
      </c>
      <c r="Z65" s="298">
        <f>Q65-R65+U65-V65+W65-X65</f>
        <v>-3</v>
      </c>
      <c r="AA65" s="298">
        <v>3</v>
      </c>
    </row>
    <row r="66" spans="1:27" ht="18" customHeight="1">
      <c r="A66" s="283"/>
      <c r="B66" s="283"/>
      <c r="C66" s="300" t="str">
        <f>IF(C65&gt;D65,"○",IF(C65&lt;D65,"×",IF(C65=D65,"△")))</f>
        <v>×</v>
      </c>
      <c r="D66" s="301"/>
      <c r="E66" s="296"/>
      <c r="F66" s="297"/>
      <c r="G66" s="300" t="str">
        <f>IF(G65&gt;H65,"○",IF(G65&lt;H65,"×",IF(G65=H65,"△")))</f>
        <v>×</v>
      </c>
      <c r="H66" s="301"/>
      <c r="I66" s="300" t="str">
        <f>IF(I65&gt;J65,"○",IF(I65&lt;J65,"×",IF(I65=J65,"△")))</f>
        <v>△</v>
      </c>
      <c r="J66" s="301"/>
      <c r="K66" s="289"/>
      <c r="L66" s="289"/>
      <c r="M66" s="289"/>
      <c r="N66" s="213"/>
      <c r="O66" s="292"/>
      <c r="P66" s="293"/>
      <c r="Q66" s="300" t="str">
        <f>IF(Q65&gt;R65,"○",IF(Q65&lt;R65,"×",IF(Q65=R65,"△")))</f>
        <v>×</v>
      </c>
      <c r="R66" s="301"/>
      <c r="S66" s="296"/>
      <c r="T66" s="297"/>
      <c r="U66" s="300" t="str">
        <f>IF(U65&gt;V65,"○",IF(U65&lt;V65,"×",IF(U65=V65,"△")))</f>
        <v>×</v>
      </c>
      <c r="V66" s="301"/>
      <c r="W66" s="300" t="str">
        <f>IF(W65&gt;X65,"○",IF(W65&lt;X65,"×",IF(W65=X65,"△")))</f>
        <v>○</v>
      </c>
      <c r="X66" s="301"/>
      <c r="Y66" s="299"/>
      <c r="Z66" s="299"/>
      <c r="AA66" s="299"/>
    </row>
    <row r="67" spans="1:27" ht="18" customHeight="1">
      <c r="A67" s="283" t="str">
        <f>H9</f>
        <v>カテット白沢サッカースクール</v>
      </c>
      <c r="B67" s="283"/>
      <c r="C67" s="216">
        <f>H63</f>
        <v>0</v>
      </c>
      <c r="D67" s="216">
        <f>G63</f>
        <v>3</v>
      </c>
      <c r="E67" s="216">
        <f>H65</f>
        <v>3</v>
      </c>
      <c r="F67" s="216">
        <f>G65</f>
        <v>2</v>
      </c>
      <c r="G67" s="294"/>
      <c r="H67" s="295"/>
      <c r="I67" s="216">
        <f>K23</f>
        <v>4</v>
      </c>
      <c r="J67" s="216">
        <f>Q23</f>
        <v>0</v>
      </c>
      <c r="K67" s="288">
        <f>COUNTIF(C68:J68,"○")*3+COUNTIF(C68:J68,"△")</f>
        <v>6</v>
      </c>
      <c r="L67" s="288">
        <f>C67-D67+E67-F67+I67-J67</f>
        <v>2</v>
      </c>
      <c r="M67" s="288">
        <v>2</v>
      </c>
      <c r="N67" s="213"/>
      <c r="O67" s="290" t="str">
        <f>V9</f>
        <v>壬生町ジュニアサッカークラブ</v>
      </c>
      <c r="P67" s="291"/>
      <c r="Q67" s="216">
        <f>V63</f>
        <v>0</v>
      </c>
      <c r="R67" s="216">
        <f>U63</f>
        <v>5</v>
      </c>
      <c r="S67" s="216">
        <f>V65</f>
        <v>2</v>
      </c>
      <c r="T67" s="216">
        <f>U65</f>
        <v>0</v>
      </c>
      <c r="U67" s="294"/>
      <c r="V67" s="295"/>
      <c r="W67" s="216">
        <f>K30</f>
        <v>2</v>
      </c>
      <c r="X67" s="216">
        <f>Q30</f>
        <v>0</v>
      </c>
      <c r="Y67" s="298">
        <f>COUNTIF(Q68:X68,"○")*3+COUNTIF(Q68:X68,"△")</f>
        <v>6</v>
      </c>
      <c r="Z67" s="298">
        <f>Q67-R67+S67-T67+W67-X67</f>
        <v>-1</v>
      </c>
      <c r="AA67" s="298">
        <v>2</v>
      </c>
    </row>
    <row r="68" spans="1:27" ht="18" customHeight="1">
      <c r="A68" s="283"/>
      <c r="B68" s="283"/>
      <c r="C68" s="300" t="str">
        <f>IF(C67&gt;D67,"○",IF(C67&lt;D67,"×",IF(C67=D67,"△")))</f>
        <v>×</v>
      </c>
      <c r="D68" s="301"/>
      <c r="E68" s="300" t="str">
        <f>IF(E67&gt;F67,"○",IF(E67&lt;F67,"×",IF(E67=F67,"△")))</f>
        <v>○</v>
      </c>
      <c r="F68" s="301"/>
      <c r="G68" s="296"/>
      <c r="H68" s="297"/>
      <c r="I68" s="300" t="str">
        <f>IF(I67&gt;J67,"○",IF(I67&lt;J67,"×",IF(I67=J67,"△")))</f>
        <v>○</v>
      </c>
      <c r="J68" s="301"/>
      <c r="K68" s="289"/>
      <c r="L68" s="289"/>
      <c r="M68" s="289"/>
      <c r="N68" s="213"/>
      <c r="O68" s="292"/>
      <c r="P68" s="293"/>
      <c r="Q68" s="300" t="str">
        <f>IF(Q67&gt;R67,"○",IF(Q67&lt;R67,"×",IF(Q67=R67,"△")))</f>
        <v>×</v>
      </c>
      <c r="R68" s="301"/>
      <c r="S68" s="300" t="str">
        <f>IF(S67&gt;T67,"○",IF(S67&lt;T67,"×",IF(S67=T67,"△")))</f>
        <v>○</v>
      </c>
      <c r="T68" s="301"/>
      <c r="U68" s="296"/>
      <c r="V68" s="297"/>
      <c r="W68" s="300" t="str">
        <f>IF(W67&gt;X67,"○",IF(W67&lt;X67,"×",IF(W67=X67,"△")))</f>
        <v>○</v>
      </c>
      <c r="X68" s="301"/>
      <c r="Y68" s="299"/>
      <c r="Z68" s="299"/>
      <c r="AA68" s="299"/>
    </row>
    <row r="69" spans="1:27" ht="18" customHeight="1">
      <c r="A69" s="283" t="str">
        <f>K9</f>
        <v>ＪＦＣ　Ｗｉｎｇ</v>
      </c>
      <c r="B69" s="283"/>
      <c r="C69" s="216">
        <f>J63</f>
        <v>0</v>
      </c>
      <c r="D69" s="216">
        <f>I63</f>
        <v>3</v>
      </c>
      <c r="E69" s="216">
        <f>J65</f>
        <v>2</v>
      </c>
      <c r="F69" s="216">
        <f>I65</f>
        <v>2</v>
      </c>
      <c r="G69" s="216">
        <f>J67</f>
        <v>0</v>
      </c>
      <c r="H69" s="216">
        <f>I67</f>
        <v>4</v>
      </c>
      <c r="I69" s="284"/>
      <c r="J69" s="285"/>
      <c r="K69" s="288">
        <f>COUNTIF(C70:J70,"○")*3+COUNTIF(C70:J70,"△")</f>
        <v>1</v>
      </c>
      <c r="L69" s="288">
        <f>C69-D69+E69-F69+G69-H69</f>
        <v>-7</v>
      </c>
      <c r="M69" s="288">
        <v>4</v>
      </c>
      <c r="N69" s="213"/>
      <c r="O69" s="303" t="str">
        <f>Y9</f>
        <v>ボンジボーラ栃木セカンド</v>
      </c>
      <c r="P69" s="304"/>
      <c r="Q69" s="216">
        <f>X63</f>
        <v>0</v>
      </c>
      <c r="R69" s="216">
        <f>W63</f>
        <v>8</v>
      </c>
      <c r="S69" s="216">
        <f>X65</f>
        <v>1</v>
      </c>
      <c r="T69" s="216">
        <f>W65</f>
        <v>3</v>
      </c>
      <c r="U69" s="216">
        <f>X67</f>
        <v>0</v>
      </c>
      <c r="V69" s="216">
        <f>W67</f>
        <v>2</v>
      </c>
      <c r="W69" s="294"/>
      <c r="X69" s="295"/>
      <c r="Y69" s="298">
        <f>COUNTIF(Q70:X70,"○")*3+COUNTIF(Q70:X70,"△")</f>
        <v>0</v>
      </c>
      <c r="Z69" s="298">
        <f>Q69-R69+S69-T69+U69-V69</f>
        <v>-12</v>
      </c>
      <c r="AA69" s="298">
        <v>4</v>
      </c>
    </row>
    <row r="70" spans="1:27" ht="18" customHeight="1">
      <c r="A70" s="283"/>
      <c r="B70" s="283"/>
      <c r="C70" s="300" t="str">
        <f>IF(C69&gt;D69,"○",IF(C69&lt;D69,"×",IF(C69=D69,"△")))</f>
        <v>×</v>
      </c>
      <c r="D70" s="301"/>
      <c r="E70" s="300" t="str">
        <f>IF(E69&gt;F69,"○",IF(E69&lt;F69,"×",IF(E69=F69,"△")))</f>
        <v>△</v>
      </c>
      <c r="F70" s="301"/>
      <c r="G70" s="300" t="str">
        <f>IF(G69&gt;H69,"○",IF(G69&lt;H69,"×",IF(G69=H69,"△")))</f>
        <v>×</v>
      </c>
      <c r="H70" s="301"/>
      <c r="I70" s="286"/>
      <c r="J70" s="287"/>
      <c r="K70" s="289"/>
      <c r="L70" s="289"/>
      <c r="M70" s="289"/>
      <c r="N70" s="213"/>
      <c r="O70" s="305"/>
      <c r="P70" s="306"/>
      <c r="Q70" s="300" t="str">
        <f>IF(Q69&gt;R69,"○",IF(Q69&lt;R69,"×",IF(Q69=R69,"△")))</f>
        <v>×</v>
      </c>
      <c r="R70" s="301"/>
      <c r="S70" s="300" t="str">
        <f>IF(S69&gt;T69,"○",IF(S69&lt;T69,"×",IF(S69=T69,"△")))</f>
        <v>×</v>
      </c>
      <c r="T70" s="301"/>
      <c r="U70" s="300" t="str">
        <f>IF(U69&gt;V69,"○",IF(U69&lt;V69,"×",IF(U69=V69,"△")))</f>
        <v>×</v>
      </c>
      <c r="V70" s="301"/>
      <c r="W70" s="296"/>
      <c r="X70" s="297"/>
      <c r="Y70" s="299"/>
      <c r="Z70" s="299"/>
      <c r="AA70" s="299"/>
    </row>
  </sheetData>
  <mergeCells count="223">
    <mergeCell ref="D1:F1"/>
    <mergeCell ref="O1:Q1"/>
    <mergeCell ref="S1:AA1"/>
    <mergeCell ref="O3:Q3"/>
    <mergeCell ref="F4:G4"/>
    <mergeCell ref="T4:U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V19:Y19"/>
    <mergeCell ref="C20:C21"/>
    <mergeCell ref="D20:D21"/>
    <mergeCell ref="E20:F21"/>
    <mergeCell ref="G20:J21"/>
    <mergeCell ref="K20:K21"/>
    <mergeCell ref="L20:L21"/>
    <mergeCell ref="P20:P21"/>
    <mergeCell ref="Q20:Q21"/>
    <mergeCell ref="R20:U21"/>
    <mergeCell ref="V20:Y21"/>
    <mergeCell ref="V23:Y24"/>
    <mergeCell ref="C27:C28"/>
    <mergeCell ref="D27:D28"/>
    <mergeCell ref="E27:F28"/>
    <mergeCell ref="G27:J28"/>
    <mergeCell ref="K27:K28"/>
    <mergeCell ref="L27:L28"/>
    <mergeCell ref="P27:P28"/>
    <mergeCell ref="Q27:Q28"/>
    <mergeCell ref="R27:U28"/>
    <mergeCell ref="V27:Y28"/>
    <mergeCell ref="C23:C24"/>
    <mergeCell ref="D23:D24"/>
    <mergeCell ref="E23:F24"/>
    <mergeCell ref="G23:J24"/>
    <mergeCell ref="K23:K24"/>
    <mergeCell ref="L23:L24"/>
    <mergeCell ref="P23:P24"/>
    <mergeCell ref="Q23:Q24"/>
    <mergeCell ref="R23:U24"/>
    <mergeCell ref="V30:Y31"/>
    <mergeCell ref="C34:C35"/>
    <mergeCell ref="D34:D35"/>
    <mergeCell ref="E34:F35"/>
    <mergeCell ref="G34:J35"/>
    <mergeCell ref="K34:K35"/>
    <mergeCell ref="L34:L35"/>
    <mergeCell ref="P34:P35"/>
    <mergeCell ref="Q34:Q35"/>
    <mergeCell ref="R34:U35"/>
    <mergeCell ref="V34:Y35"/>
    <mergeCell ref="C30:C31"/>
    <mergeCell ref="D30:D31"/>
    <mergeCell ref="E30:F31"/>
    <mergeCell ref="G30:J31"/>
    <mergeCell ref="K30:K31"/>
    <mergeCell ref="L30:L31"/>
    <mergeCell ref="P30:P31"/>
    <mergeCell ref="Q30:Q31"/>
    <mergeCell ref="R30:U31"/>
    <mergeCell ref="V37:Y38"/>
    <mergeCell ref="C41:C42"/>
    <mergeCell ref="D41:D42"/>
    <mergeCell ref="E41:F42"/>
    <mergeCell ref="G41:J42"/>
    <mergeCell ref="K41:K42"/>
    <mergeCell ref="L41:L42"/>
    <mergeCell ref="P41:P42"/>
    <mergeCell ref="Q41:Q42"/>
    <mergeCell ref="R41:U42"/>
    <mergeCell ref="V41:Y42"/>
    <mergeCell ref="C37:C38"/>
    <mergeCell ref="D37:D38"/>
    <mergeCell ref="E37:F38"/>
    <mergeCell ref="G37:J38"/>
    <mergeCell ref="K37:K38"/>
    <mergeCell ref="L37:L38"/>
    <mergeCell ref="P37:P38"/>
    <mergeCell ref="Q37:Q38"/>
    <mergeCell ref="R37:U38"/>
    <mergeCell ref="V44:Y45"/>
    <mergeCell ref="C48:C49"/>
    <mergeCell ref="D48:D49"/>
    <mergeCell ref="E48:F49"/>
    <mergeCell ref="G48:J49"/>
    <mergeCell ref="K48:K49"/>
    <mergeCell ref="L48:L49"/>
    <mergeCell ref="P48:P49"/>
    <mergeCell ref="Q48:Q49"/>
    <mergeCell ref="R48:U49"/>
    <mergeCell ref="V48:Y49"/>
    <mergeCell ref="C44:C45"/>
    <mergeCell ref="D44:D45"/>
    <mergeCell ref="E44:F45"/>
    <mergeCell ref="G44:J45"/>
    <mergeCell ref="K44:K45"/>
    <mergeCell ref="L44:L45"/>
    <mergeCell ref="P44:P45"/>
    <mergeCell ref="Q44:Q45"/>
    <mergeCell ref="R44:U45"/>
    <mergeCell ref="R58:U59"/>
    <mergeCell ref="V51:Y52"/>
    <mergeCell ref="C55:C56"/>
    <mergeCell ref="D55:D56"/>
    <mergeCell ref="E55:F56"/>
    <mergeCell ref="G55:J56"/>
    <mergeCell ref="K55:K56"/>
    <mergeCell ref="L55:L56"/>
    <mergeCell ref="P55:P56"/>
    <mergeCell ref="Q55:Q56"/>
    <mergeCell ref="R55:U56"/>
    <mergeCell ref="V55:Y56"/>
    <mergeCell ref="C51:C52"/>
    <mergeCell ref="D51:D52"/>
    <mergeCell ref="E51:F52"/>
    <mergeCell ref="G51:J52"/>
    <mergeCell ref="K51:K52"/>
    <mergeCell ref="L51:L52"/>
    <mergeCell ref="P51:P52"/>
    <mergeCell ref="Q51:Q52"/>
    <mergeCell ref="R51:U52"/>
    <mergeCell ref="E64:F64"/>
    <mergeCell ref="G64:H64"/>
    <mergeCell ref="I64:J64"/>
    <mergeCell ref="S64:T64"/>
    <mergeCell ref="U64:V64"/>
    <mergeCell ref="W64:X64"/>
    <mergeCell ref="V58:Y59"/>
    <mergeCell ref="A61:B62"/>
    <mergeCell ref="C61:D62"/>
    <mergeCell ref="E61:F62"/>
    <mergeCell ref="G61:H62"/>
    <mergeCell ref="I61:J62"/>
    <mergeCell ref="K61:K62"/>
    <mergeCell ref="L61:L62"/>
    <mergeCell ref="M61:M62"/>
    <mergeCell ref="O61:P62"/>
    <mergeCell ref="C58:C59"/>
    <mergeCell ref="D58:D59"/>
    <mergeCell ref="E58:F59"/>
    <mergeCell ref="G58:J59"/>
    <mergeCell ref="K58:K59"/>
    <mergeCell ref="L58:L59"/>
    <mergeCell ref="P58:P59"/>
    <mergeCell ref="Q58:Q59"/>
    <mergeCell ref="Z65:Z66"/>
    <mergeCell ref="AA65:AA66"/>
    <mergeCell ref="G66:H66"/>
    <mergeCell ref="I66:J66"/>
    <mergeCell ref="Q66:R66"/>
    <mergeCell ref="U66:V66"/>
    <mergeCell ref="W66:X66"/>
    <mergeCell ref="AA61:AA62"/>
    <mergeCell ref="A63:B64"/>
    <mergeCell ref="C63:D64"/>
    <mergeCell ref="K63:K64"/>
    <mergeCell ref="L63:L64"/>
    <mergeCell ref="M63:M64"/>
    <mergeCell ref="O63:P64"/>
    <mergeCell ref="Q63:R64"/>
    <mergeCell ref="Y63:Y64"/>
    <mergeCell ref="Z63:Z64"/>
    <mergeCell ref="Q61:R62"/>
    <mergeCell ref="S61:T62"/>
    <mergeCell ref="U61:V62"/>
    <mergeCell ref="W61:X62"/>
    <mergeCell ref="Y61:Y62"/>
    <mergeCell ref="Z61:Z62"/>
    <mergeCell ref="AA63:AA64"/>
    <mergeCell ref="A65:B66"/>
    <mergeCell ref="E65:F66"/>
    <mergeCell ref="K65:K66"/>
    <mergeCell ref="L65:L66"/>
    <mergeCell ref="M65:M66"/>
    <mergeCell ref="O65:P66"/>
    <mergeCell ref="C66:D66"/>
    <mergeCell ref="S65:T66"/>
    <mergeCell ref="Y65:Y66"/>
    <mergeCell ref="AA67:AA68"/>
    <mergeCell ref="C68:D68"/>
    <mergeCell ref="E68:F68"/>
    <mergeCell ref="I68:J68"/>
    <mergeCell ref="Q68:R68"/>
    <mergeCell ref="S68:T68"/>
    <mergeCell ref="W68:X68"/>
    <mergeCell ref="AA69:AA70"/>
    <mergeCell ref="C70:D70"/>
    <mergeCell ref="E70:F70"/>
    <mergeCell ref="G70:H70"/>
    <mergeCell ref="Q70:R70"/>
    <mergeCell ref="S70:T70"/>
    <mergeCell ref="U70:V70"/>
    <mergeCell ref="G67:H68"/>
    <mergeCell ref="K67:K68"/>
    <mergeCell ref="L67:L68"/>
    <mergeCell ref="M67:M68"/>
    <mergeCell ref="O67:P68"/>
    <mergeCell ref="A69:B70"/>
    <mergeCell ref="I69:J70"/>
    <mergeCell ref="K69:K70"/>
    <mergeCell ref="L69:L70"/>
    <mergeCell ref="M69:M70"/>
    <mergeCell ref="O69:P70"/>
    <mergeCell ref="U67:V68"/>
    <mergeCell ref="Y67:Y68"/>
    <mergeCell ref="Z67:Z68"/>
    <mergeCell ref="W69:X70"/>
    <mergeCell ref="Y69:Y70"/>
    <mergeCell ref="Z69:Z70"/>
    <mergeCell ref="A67:B6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0"/>
  <sheetViews>
    <sheetView view="pageBreakPreview" zoomScaleNormal="100" zoomScaleSheetLayoutView="100" workbookViewId="0"/>
  </sheetViews>
  <sheetFormatPr defaultRowHeight="13.2"/>
  <cols>
    <col min="1" max="25" width="5.6640625" customWidth="1"/>
    <col min="26" max="26" width="6" customWidth="1"/>
    <col min="27" max="28" width="5.6640625" customWidth="1"/>
    <col min="29" max="256" width="11" customWidth="1"/>
  </cols>
  <sheetData>
    <row r="1" spans="1:27" ht="23.1" customHeight="1">
      <c r="A1" s="31" t="s">
        <v>132</v>
      </c>
      <c r="B1" s="31"/>
      <c r="C1" s="31"/>
      <c r="D1" s="261">
        <f>組み合わせ!C4</f>
        <v>44185</v>
      </c>
      <c r="E1" s="262"/>
      <c r="F1" s="262"/>
      <c r="G1" s="31"/>
      <c r="O1" s="263" t="s">
        <v>168</v>
      </c>
      <c r="P1" s="263"/>
      <c r="Q1" s="263"/>
      <c r="S1" s="263" t="str">
        <f>組み合わせ!AL26</f>
        <v>小山市石の上河川広場</v>
      </c>
      <c r="T1" s="263"/>
      <c r="U1" s="263"/>
      <c r="V1" s="263"/>
      <c r="W1" s="263"/>
      <c r="X1" s="263"/>
      <c r="Y1" s="263"/>
      <c r="Z1" s="263"/>
      <c r="AA1" s="263"/>
    </row>
    <row r="2" spans="1:27" ht="23.1" customHeight="1">
      <c r="A2" s="31"/>
      <c r="B2" s="31"/>
      <c r="C2" s="31"/>
      <c r="D2" s="31" t="s">
        <v>134</v>
      </c>
      <c r="E2" s="31"/>
      <c r="F2" s="31"/>
      <c r="G2" s="31"/>
      <c r="H2" s="31"/>
      <c r="I2" s="31"/>
      <c r="J2" s="31"/>
      <c r="O2" s="188"/>
      <c r="P2" s="188"/>
      <c r="Q2" s="188"/>
      <c r="R2" s="32"/>
      <c r="S2" s="32"/>
      <c r="T2" s="32"/>
      <c r="U2" s="32"/>
      <c r="V2" s="32"/>
      <c r="W2" s="32"/>
      <c r="X2" s="32"/>
      <c r="Y2" s="32"/>
    </row>
    <row r="3" spans="1:27" ht="23.1" customHeight="1">
      <c r="A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263"/>
      <c r="P3" s="263"/>
      <c r="Q3" s="263"/>
      <c r="R3" s="32"/>
      <c r="S3" s="32"/>
      <c r="T3" s="32"/>
      <c r="U3" s="32"/>
      <c r="V3" s="32"/>
      <c r="W3" s="32"/>
    </row>
    <row r="4" spans="1:27" ht="20.100000000000001" customHeight="1">
      <c r="A4" s="31"/>
      <c r="B4" s="31"/>
      <c r="C4" s="31"/>
      <c r="D4" s="31"/>
      <c r="E4" s="31"/>
      <c r="F4" s="263" t="s">
        <v>169</v>
      </c>
      <c r="G4" s="263"/>
      <c r="H4" s="31"/>
      <c r="P4" s="188"/>
      <c r="Q4" s="188"/>
      <c r="R4" s="188"/>
      <c r="S4" s="32"/>
      <c r="T4" s="263" t="s">
        <v>170</v>
      </c>
      <c r="U4" s="263"/>
      <c r="V4" s="32"/>
      <c r="W4" s="32"/>
      <c r="X4" s="32"/>
    </row>
    <row r="5" spans="1:27" ht="20.100000000000001" customHeight="1" thickBot="1">
      <c r="A5" s="22"/>
      <c r="B5" s="22"/>
      <c r="C5" s="22"/>
      <c r="D5" s="22"/>
      <c r="E5" s="22"/>
      <c r="F5" s="22"/>
      <c r="G5" s="397"/>
      <c r="H5" s="211"/>
      <c r="I5" s="211"/>
      <c r="J5" s="211"/>
      <c r="K5" s="211"/>
      <c r="L5" s="211"/>
      <c r="M5" s="211"/>
      <c r="N5" s="211"/>
      <c r="O5" s="85"/>
      <c r="P5" s="211"/>
      <c r="Q5" s="407"/>
      <c r="R5" s="407"/>
      <c r="S5" s="407"/>
      <c r="T5" s="416"/>
      <c r="U5" s="210"/>
      <c r="V5" s="22"/>
      <c r="W5" s="22"/>
      <c r="X5" s="22"/>
      <c r="Y5" s="22"/>
    </row>
    <row r="6" spans="1:27" ht="20.100000000000001" customHeight="1" thickTop="1">
      <c r="A6" s="22"/>
      <c r="B6" s="22"/>
      <c r="C6" s="398"/>
      <c r="D6" s="399"/>
      <c r="E6" s="400"/>
      <c r="F6" s="401"/>
      <c r="G6" s="399"/>
      <c r="H6" s="402"/>
      <c r="I6" s="34"/>
      <c r="J6" s="34"/>
      <c r="K6" s="35"/>
      <c r="L6" s="22"/>
      <c r="M6" s="22"/>
      <c r="N6" s="22"/>
      <c r="P6" s="22"/>
      <c r="Q6" s="397"/>
      <c r="R6" s="211"/>
      <c r="S6" s="414"/>
      <c r="T6" s="415"/>
      <c r="U6" s="34"/>
      <c r="V6" s="35"/>
      <c r="W6" s="36"/>
      <c r="X6" s="34"/>
      <c r="Y6" s="35"/>
    </row>
    <row r="7" spans="1:27" ht="20.100000000000001" customHeight="1">
      <c r="A7" s="22"/>
      <c r="B7" s="22"/>
      <c r="C7" s="397"/>
      <c r="D7" s="211"/>
      <c r="E7" s="21"/>
      <c r="F7" s="37"/>
      <c r="G7" s="211"/>
      <c r="H7" s="212"/>
      <c r="I7" s="211"/>
      <c r="J7" s="22"/>
      <c r="K7" s="21"/>
      <c r="L7" s="22"/>
      <c r="M7" s="22"/>
      <c r="N7" s="22"/>
      <c r="P7" s="22"/>
      <c r="Q7" s="397"/>
      <c r="R7" s="211"/>
      <c r="S7" s="212"/>
      <c r="T7" s="211"/>
      <c r="U7" s="22"/>
      <c r="V7" s="21"/>
      <c r="W7" s="37"/>
      <c r="X7" s="22"/>
      <c r="Y7" s="21"/>
    </row>
    <row r="8" spans="1:27" ht="20.100000000000001" customHeight="1">
      <c r="A8" s="22"/>
      <c r="B8" s="264">
        <v>1</v>
      </c>
      <c r="C8" s="264"/>
      <c r="D8" s="22"/>
      <c r="E8" s="264">
        <v>2</v>
      </c>
      <c r="F8" s="264"/>
      <c r="G8" s="22"/>
      <c r="H8" s="264">
        <v>3</v>
      </c>
      <c r="I8" s="264"/>
      <c r="J8" s="22"/>
      <c r="K8" s="264">
        <v>4</v>
      </c>
      <c r="L8" s="264"/>
      <c r="M8" s="22"/>
      <c r="N8" s="22"/>
      <c r="P8" s="264">
        <v>5</v>
      </c>
      <c r="Q8" s="264"/>
      <c r="R8" s="22"/>
      <c r="S8" s="264">
        <v>6</v>
      </c>
      <c r="T8" s="264"/>
      <c r="U8" s="22"/>
      <c r="V8" s="264">
        <v>7</v>
      </c>
      <c r="W8" s="264"/>
      <c r="X8" s="22"/>
      <c r="Y8" s="264">
        <v>8</v>
      </c>
      <c r="Z8" s="264"/>
    </row>
    <row r="9" spans="1:27" ht="20.100000000000001" customHeight="1">
      <c r="A9" s="22"/>
      <c r="B9" s="395" t="str">
        <f>組み合わせ!AH42</f>
        <v>国本ジュニアサッカークラブ</v>
      </c>
      <c r="C9" s="395"/>
      <c r="D9" s="202"/>
      <c r="E9" s="267" t="str">
        <f>組み合わせ!AH40</f>
        <v>大谷北ＦＣフォルテ</v>
      </c>
      <c r="F9" s="267"/>
      <c r="G9" s="122"/>
      <c r="H9" s="403" t="str">
        <f>組み合わせ!AH38</f>
        <v>東那須野ＦＣフェニックス</v>
      </c>
      <c r="I9" s="403"/>
      <c r="J9" s="122"/>
      <c r="K9" s="266" t="str">
        <f>組み合わせ!AH36</f>
        <v>さくらボン・ディ・ボーラ</v>
      </c>
      <c r="L9" s="266"/>
      <c r="M9" s="122"/>
      <c r="N9" s="122"/>
      <c r="P9" s="404" t="str">
        <f>組み合わせ!AH32</f>
        <v>ｕｎｉｏｎ ｓｐｏｒｔｓ ｃｌｕｂ</v>
      </c>
      <c r="Q9" s="404"/>
      <c r="R9" s="122"/>
      <c r="S9" s="403" t="str">
        <f>組み合わせ!AH30</f>
        <v>坂西ジュニオール</v>
      </c>
      <c r="T9" s="403"/>
      <c r="U9" s="122"/>
      <c r="V9" s="267" t="str">
        <f>組み合わせ!AH28</f>
        <v>今市ＦＣプログレス</v>
      </c>
      <c r="W9" s="267"/>
      <c r="X9" s="122"/>
      <c r="Y9" s="266" t="str">
        <f>組み合わせ!AH26</f>
        <v>ブラッドレスサッカースクール</v>
      </c>
      <c r="Z9" s="266"/>
    </row>
    <row r="10" spans="1:27" ht="20.100000000000001" customHeight="1">
      <c r="A10" s="22"/>
      <c r="B10" s="395"/>
      <c r="C10" s="395"/>
      <c r="D10" s="202"/>
      <c r="E10" s="267"/>
      <c r="F10" s="267"/>
      <c r="G10" s="122"/>
      <c r="H10" s="403"/>
      <c r="I10" s="403"/>
      <c r="J10" s="122"/>
      <c r="K10" s="266"/>
      <c r="L10" s="266"/>
      <c r="M10" s="122"/>
      <c r="N10" s="122"/>
      <c r="O10" s="122"/>
      <c r="P10" s="404"/>
      <c r="Q10" s="404"/>
      <c r="R10" s="122"/>
      <c r="S10" s="403"/>
      <c r="T10" s="403"/>
      <c r="U10" s="122"/>
      <c r="V10" s="267"/>
      <c r="W10" s="267"/>
      <c r="X10" s="122"/>
      <c r="Y10" s="266"/>
      <c r="Z10" s="266"/>
    </row>
    <row r="11" spans="1:27" ht="20.100000000000001" customHeight="1">
      <c r="A11" s="22"/>
      <c r="B11" s="395"/>
      <c r="C11" s="395"/>
      <c r="D11" s="202"/>
      <c r="E11" s="267"/>
      <c r="F11" s="267"/>
      <c r="G11" s="122"/>
      <c r="H11" s="403"/>
      <c r="I11" s="403"/>
      <c r="J11" s="122"/>
      <c r="K11" s="266"/>
      <c r="L11" s="266"/>
      <c r="M11" s="122"/>
      <c r="N11" s="122"/>
      <c r="O11" s="122"/>
      <c r="P11" s="404"/>
      <c r="Q11" s="404"/>
      <c r="R11" s="122"/>
      <c r="S11" s="403"/>
      <c r="T11" s="403"/>
      <c r="U11" s="122"/>
      <c r="V11" s="267"/>
      <c r="W11" s="267"/>
      <c r="X11" s="122"/>
      <c r="Y11" s="266"/>
      <c r="Z11" s="266"/>
    </row>
    <row r="12" spans="1:27" ht="20.100000000000001" customHeight="1">
      <c r="A12" s="22"/>
      <c r="B12" s="395"/>
      <c r="C12" s="395"/>
      <c r="D12" s="202"/>
      <c r="E12" s="267"/>
      <c r="F12" s="267"/>
      <c r="G12" s="122"/>
      <c r="H12" s="403"/>
      <c r="I12" s="403"/>
      <c r="J12" s="122"/>
      <c r="K12" s="266"/>
      <c r="L12" s="266"/>
      <c r="M12" s="122"/>
      <c r="N12" s="122"/>
      <c r="O12" s="122"/>
      <c r="P12" s="404"/>
      <c r="Q12" s="404"/>
      <c r="R12" s="122"/>
      <c r="S12" s="403"/>
      <c r="T12" s="403"/>
      <c r="U12" s="122"/>
      <c r="V12" s="267"/>
      <c r="W12" s="267"/>
      <c r="X12" s="122"/>
      <c r="Y12" s="266"/>
      <c r="Z12" s="266"/>
    </row>
    <row r="13" spans="1:27" ht="20.100000000000001" customHeight="1">
      <c r="A13" s="22"/>
      <c r="B13" s="395"/>
      <c r="C13" s="395"/>
      <c r="D13" s="202"/>
      <c r="E13" s="267"/>
      <c r="F13" s="267"/>
      <c r="G13" s="122"/>
      <c r="H13" s="403"/>
      <c r="I13" s="403"/>
      <c r="J13" s="122"/>
      <c r="K13" s="266"/>
      <c r="L13" s="266"/>
      <c r="M13" s="122"/>
      <c r="N13" s="122"/>
      <c r="O13" s="122"/>
      <c r="P13" s="404"/>
      <c r="Q13" s="404"/>
      <c r="R13" s="122"/>
      <c r="S13" s="403"/>
      <c r="T13" s="403"/>
      <c r="U13" s="122"/>
      <c r="V13" s="267"/>
      <c r="W13" s="267"/>
      <c r="X13" s="122"/>
      <c r="Y13" s="266"/>
      <c r="Z13" s="266"/>
    </row>
    <row r="14" spans="1:27" ht="20.100000000000001" customHeight="1">
      <c r="A14" s="22"/>
      <c r="B14" s="395"/>
      <c r="C14" s="395"/>
      <c r="D14" s="202"/>
      <c r="E14" s="267"/>
      <c r="F14" s="267"/>
      <c r="G14" s="122"/>
      <c r="H14" s="403"/>
      <c r="I14" s="403"/>
      <c r="J14" s="122"/>
      <c r="K14" s="266"/>
      <c r="L14" s="266"/>
      <c r="M14" s="122"/>
      <c r="N14" s="122"/>
      <c r="O14" s="122"/>
      <c r="P14" s="404"/>
      <c r="Q14" s="404"/>
      <c r="R14" s="122"/>
      <c r="S14" s="403"/>
      <c r="T14" s="403"/>
      <c r="U14" s="122"/>
      <c r="V14" s="267"/>
      <c r="W14" s="267"/>
      <c r="X14" s="122"/>
      <c r="Y14" s="266"/>
      <c r="Z14" s="266"/>
    </row>
    <row r="15" spans="1:27" ht="20.100000000000001" customHeight="1">
      <c r="A15" s="22"/>
      <c r="B15" s="395"/>
      <c r="C15" s="395"/>
      <c r="D15" s="202"/>
      <c r="E15" s="267"/>
      <c r="F15" s="267"/>
      <c r="G15" s="122"/>
      <c r="H15" s="403"/>
      <c r="I15" s="403"/>
      <c r="J15" s="122"/>
      <c r="K15" s="266"/>
      <c r="L15" s="266"/>
      <c r="M15" s="122"/>
      <c r="N15" s="122"/>
      <c r="O15" s="122"/>
      <c r="P15" s="404"/>
      <c r="Q15" s="404"/>
      <c r="R15" s="122"/>
      <c r="S15" s="403"/>
      <c r="T15" s="403"/>
      <c r="U15" s="122"/>
      <c r="V15" s="267"/>
      <c r="W15" s="267"/>
      <c r="X15" s="122"/>
      <c r="Y15" s="266"/>
      <c r="Z15" s="266"/>
    </row>
    <row r="16" spans="1:27" ht="20.100000000000001" customHeight="1">
      <c r="A16" s="22"/>
      <c r="B16" s="395"/>
      <c r="C16" s="395"/>
      <c r="D16" s="202"/>
      <c r="E16" s="267"/>
      <c r="F16" s="267"/>
      <c r="G16" s="122"/>
      <c r="H16" s="403"/>
      <c r="I16" s="403"/>
      <c r="J16" s="122"/>
      <c r="K16" s="266"/>
      <c r="L16" s="266"/>
      <c r="M16" s="122"/>
      <c r="N16" s="122"/>
      <c r="O16" s="122"/>
      <c r="P16" s="404"/>
      <c r="Q16" s="404"/>
      <c r="R16" s="122"/>
      <c r="S16" s="403"/>
      <c r="T16" s="403"/>
      <c r="U16" s="122"/>
      <c r="V16" s="267"/>
      <c r="W16" s="267"/>
      <c r="X16" s="122"/>
      <c r="Y16" s="266"/>
      <c r="Z16" s="266"/>
    </row>
    <row r="17" spans="1:27" ht="20.100000000000001" customHeight="1">
      <c r="A17" s="22"/>
      <c r="B17" s="395"/>
      <c r="C17" s="395"/>
      <c r="D17" s="202"/>
      <c r="E17" s="267"/>
      <c r="F17" s="267"/>
      <c r="G17" s="122"/>
      <c r="H17" s="403"/>
      <c r="I17" s="403"/>
      <c r="J17" s="122"/>
      <c r="K17" s="266"/>
      <c r="L17" s="266"/>
      <c r="M17" s="122"/>
      <c r="N17" s="122"/>
      <c r="O17" s="122"/>
      <c r="P17" s="404"/>
      <c r="Q17" s="404"/>
      <c r="R17" s="122"/>
      <c r="S17" s="403"/>
      <c r="T17" s="403"/>
      <c r="U17" s="122"/>
      <c r="V17" s="267"/>
      <c r="W17" s="267"/>
      <c r="X17" s="122"/>
      <c r="Y17" s="266"/>
      <c r="Z17" s="266"/>
    </row>
    <row r="18" spans="1:27" ht="20.100000000000001" customHeight="1">
      <c r="A18" s="38"/>
      <c r="B18" s="38"/>
      <c r="C18" s="38"/>
      <c r="D18" s="38"/>
      <c r="E18" s="38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8"/>
      <c r="X18" s="38"/>
      <c r="Y18" s="38"/>
    </row>
    <row r="19" spans="1:27" ht="17.100000000000001" customHeight="1">
      <c r="A19" s="213"/>
      <c r="B19" s="213"/>
      <c r="C19" s="124" t="s">
        <v>137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68" t="s">
        <v>138</v>
      </c>
      <c r="W19" s="268"/>
      <c r="X19" s="268"/>
      <c r="Y19" s="268"/>
      <c r="Z19" s="127"/>
      <c r="AA19" s="213"/>
    </row>
    <row r="20" spans="1:27" ht="17.100000000000001" customHeight="1">
      <c r="A20" s="213"/>
      <c r="B20" s="213"/>
      <c r="C20" s="264" t="s">
        <v>135</v>
      </c>
      <c r="D20" s="264" t="s">
        <v>139</v>
      </c>
      <c r="E20" s="269">
        <v>0.375</v>
      </c>
      <c r="F20" s="269"/>
      <c r="G20" s="277" t="str">
        <f>B9</f>
        <v>国本ジュニアサッカークラブ</v>
      </c>
      <c r="H20" s="277"/>
      <c r="I20" s="277"/>
      <c r="J20" s="277"/>
      <c r="K20" s="264">
        <f>M20+M21</f>
        <v>1</v>
      </c>
      <c r="L20" s="273" t="s">
        <v>140</v>
      </c>
      <c r="M20" s="205">
        <v>0</v>
      </c>
      <c r="N20" s="205" t="s">
        <v>141</v>
      </c>
      <c r="O20" s="205">
        <v>0</v>
      </c>
      <c r="P20" s="273" t="s">
        <v>142</v>
      </c>
      <c r="Q20" s="264">
        <f>O20+O21</f>
        <v>1</v>
      </c>
      <c r="R20" s="276" t="str">
        <f>E9</f>
        <v>大谷北ＦＣフォルテ</v>
      </c>
      <c r="S20" s="276"/>
      <c r="T20" s="276"/>
      <c r="U20" s="276"/>
      <c r="V20" s="272" t="s">
        <v>143</v>
      </c>
      <c r="W20" s="272"/>
      <c r="X20" s="272"/>
      <c r="Y20" s="272"/>
      <c r="Z20" s="209"/>
      <c r="AA20" s="213"/>
    </row>
    <row r="21" spans="1:27" ht="17.100000000000001" customHeight="1">
      <c r="A21" s="213"/>
      <c r="B21" s="213"/>
      <c r="C21" s="264"/>
      <c r="D21" s="264"/>
      <c r="E21" s="269"/>
      <c r="F21" s="269"/>
      <c r="G21" s="277"/>
      <c r="H21" s="277"/>
      <c r="I21" s="277"/>
      <c r="J21" s="277"/>
      <c r="K21" s="264"/>
      <c r="L21" s="273"/>
      <c r="M21" s="205">
        <v>1</v>
      </c>
      <c r="N21" s="205" t="s">
        <v>141</v>
      </c>
      <c r="O21" s="205">
        <v>1</v>
      </c>
      <c r="P21" s="273"/>
      <c r="Q21" s="264"/>
      <c r="R21" s="276"/>
      <c r="S21" s="276"/>
      <c r="T21" s="276"/>
      <c r="U21" s="276"/>
      <c r="V21" s="272"/>
      <c r="W21" s="272"/>
      <c r="X21" s="272"/>
      <c r="Y21" s="272"/>
      <c r="Z21" s="209"/>
      <c r="AA21" s="213"/>
    </row>
    <row r="22" spans="1:27" ht="17.100000000000001" customHeight="1">
      <c r="A22" s="213"/>
      <c r="B22" s="213"/>
      <c r="C22" s="205"/>
      <c r="D22" s="205"/>
      <c r="E22" s="206"/>
      <c r="F22" s="206"/>
      <c r="G22" s="207"/>
      <c r="H22" s="207"/>
      <c r="I22" s="207"/>
      <c r="J22" s="207"/>
      <c r="K22" s="205"/>
      <c r="L22" s="128"/>
      <c r="M22" s="205"/>
      <c r="N22" s="205"/>
      <c r="O22" s="205"/>
      <c r="P22" s="128"/>
      <c r="Q22" s="205"/>
      <c r="R22" s="207"/>
      <c r="S22" s="207"/>
      <c r="T22" s="207"/>
      <c r="U22" s="207"/>
      <c r="V22" s="208"/>
      <c r="W22" s="208"/>
      <c r="X22" s="208"/>
      <c r="Y22" s="208"/>
      <c r="Z22" s="209"/>
      <c r="AA22" s="213"/>
    </row>
    <row r="23" spans="1:27" ht="17.100000000000001" customHeight="1">
      <c r="A23" s="213"/>
      <c r="B23" s="213"/>
      <c r="C23" s="264" t="s">
        <v>136</v>
      </c>
      <c r="D23" s="264" t="s">
        <v>139</v>
      </c>
      <c r="E23" s="269">
        <v>0.375</v>
      </c>
      <c r="F23" s="269"/>
      <c r="G23" s="277" t="str">
        <f>H9</f>
        <v>東那須野ＦＣフェニックス</v>
      </c>
      <c r="H23" s="277"/>
      <c r="I23" s="277"/>
      <c r="J23" s="277"/>
      <c r="K23" s="264">
        <f>M23+M24</f>
        <v>0</v>
      </c>
      <c r="L23" s="273" t="s">
        <v>140</v>
      </c>
      <c r="M23" s="205">
        <v>0</v>
      </c>
      <c r="N23" s="205" t="s">
        <v>141</v>
      </c>
      <c r="O23" s="205">
        <v>0</v>
      </c>
      <c r="P23" s="273" t="s">
        <v>142</v>
      </c>
      <c r="Q23" s="264">
        <f>O23+O24</f>
        <v>0</v>
      </c>
      <c r="R23" s="277" t="str">
        <f>K9</f>
        <v>さくらボン・ディ・ボーラ</v>
      </c>
      <c r="S23" s="277"/>
      <c r="T23" s="277"/>
      <c r="U23" s="277"/>
      <c r="V23" s="272" t="s">
        <v>144</v>
      </c>
      <c r="W23" s="272"/>
      <c r="X23" s="272"/>
      <c r="Y23" s="272"/>
      <c r="Z23" s="209"/>
      <c r="AA23" s="213"/>
    </row>
    <row r="24" spans="1:27" ht="17.100000000000001" customHeight="1">
      <c r="A24" s="213"/>
      <c r="B24" s="213"/>
      <c r="C24" s="264"/>
      <c r="D24" s="264"/>
      <c r="E24" s="269"/>
      <c r="F24" s="269"/>
      <c r="G24" s="277"/>
      <c r="H24" s="277"/>
      <c r="I24" s="277"/>
      <c r="J24" s="277"/>
      <c r="K24" s="264"/>
      <c r="L24" s="273"/>
      <c r="M24" s="205">
        <v>0</v>
      </c>
      <c r="N24" s="205" t="s">
        <v>141</v>
      </c>
      <c r="O24" s="205">
        <v>0</v>
      </c>
      <c r="P24" s="273"/>
      <c r="Q24" s="264"/>
      <c r="R24" s="277"/>
      <c r="S24" s="277"/>
      <c r="T24" s="277"/>
      <c r="U24" s="277"/>
      <c r="V24" s="272"/>
      <c r="W24" s="272"/>
      <c r="X24" s="272"/>
      <c r="Y24" s="272"/>
      <c r="Z24" s="209"/>
      <c r="AA24" s="213"/>
    </row>
    <row r="25" spans="1:27" ht="17.100000000000001" customHeight="1">
      <c r="A25" s="213"/>
      <c r="B25" s="213"/>
      <c r="C25" s="205"/>
      <c r="D25" s="205"/>
      <c r="E25" s="206"/>
      <c r="F25" s="206"/>
      <c r="G25" s="207"/>
      <c r="H25" s="207"/>
      <c r="I25" s="207"/>
      <c r="J25" s="207"/>
      <c r="K25" s="205"/>
      <c r="L25" s="128"/>
      <c r="M25" s="205"/>
      <c r="N25" s="205"/>
      <c r="O25" s="205"/>
      <c r="P25" s="128"/>
      <c r="Q25" s="205"/>
      <c r="R25" s="207"/>
      <c r="S25" s="207"/>
      <c r="T25" s="207"/>
      <c r="U25" s="207"/>
      <c r="V25" s="208"/>
      <c r="W25" s="208"/>
      <c r="X25" s="208"/>
      <c r="Y25" s="208"/>
      <c r="Z25" s="209"/>
      <c r="AA25" s="213"/>
    </row>
    <row r="26" spans="1:27" ht="17.100000000000001" customHeight="1">
      <c r="A26" s="213"/>
      <c r="B26" s="213"/>
      <c r="C26" s="22"/>
      <c r="D26" s="205"/>
      <c r="E26" s="22"/>
      <c r="F26" s="22"/>
      <c r="G26" s="125"/>
      <c r="H26" s="125"/>
      <c r="I26" s="125"/>
      <c r="J26" s="125"/>
      <c r="K26" s="40"/>
      <c r="L26" s="41"/>
      <c r="M26" s="205"/>
      <c r="N26" s="205"/>
      <c r="O26" s="205"/>
      <c r="P26" s="41"/>
      <c r="Q26" s="42"/>
      <c r="R26" s="125"/>
      <c r="S26" s="125"/>
      <c r="T26" s="125"/>
      <c r="U26" s="125"/>
      <c r="V26" s="126"/>
      <c r="W26" s="38"/>
      <c r="X26" s="38"/>
      <c r="Y26" s="38"/>
      <c r="Z26" s="38"/>
      <c r="AA26" s="213"/>
    </row>
    <row r="27" spans="1:27" ht="17.100000000000001" customHeight="1">
      <c r="A27" s="213"/>
      <c r="B27" s="213"/>
      <c r="C27" s="264" t="s">
        <v>135</v>
      </c>
      <c r="D27" s="264" t="s">
        <v>145</v>
      </c>
      <c r="E27" s="269">
        <v>0.40277777777777773</v>
      </c>
      <c r="F27" s="269"/>
      <c r="G27" s="274" t="str">
        <f>P9</f>
        <v>ｕｎｉｏｎ ｓｐｏｒｔｓ ｃｌｕｂ</v>
      </c>
      <c r="H27" s="274"/>
      <c r="I27" s="274"/>
      <c r="J27" s="274"/>
      <c r="K27" s="264">
        <f>M27+M28</f>
        <v>3</v>
      </c>
      <c r="L27" s="273" t="s">
        <v>140</v>
      </c>
      <c r="M27" s="205">
        <v>3</v>
      </c>
      <c r="N27" s="205" t="s">
        <v>141</v>
      </c>
      <c r="O27" s="205">
        <v>0</v>
      </c>
      <c r="P27" s="273" t="s">
        <v>142</v>
      </c>
      <c r="Q27" s="264">
        <f>O27+O28</f>
        <v>0</v>
      </c>
      <c r="R27" s="270" t="str">
        <f>S9</f>
        <v>坂西ジュニオール</v>
      </c>
      <c r="S27" s="270"/>
      <c r="T27" s="270"/>
      <c r="U27" s="270"/>
      <c r="V27" s="272" t="s">
        <v>146</v>
      </c>
      <c r="W27" s="272"/>
      <c r="X27" s="272"/>
      <c r="Y27" s="272"/>
      <c r="Z27" s="209"/>
      <c r="AA27" s="213"/>
    </row>
    <row r="28" spans="1:27" ht="17.100000000000001" customHeight="1">
      <c r="A28" s="213"/>
      <c r="B28" s="213"/>
      <c r="C28" s="264"/>
      <c r="D28" s="264"/>
      <c r="E28" s="269"/>
      <c r="F28" s="269"/>
      <c r="G28" s="274"/>
      <c r="H28" s="274"/>
      <c r="I28" s="274"/>
      <c r="J28" s="274"/>
      <c r="K28" s="264"/>
      <c r="L28" s="273"/>
      <c r="M28" s="205">
        <v>0</v>
      </c>
      <c r="N28" s="205" t="s">
        <v>141</v>
      </c>
      <c r="O28" s="205">
        <v>0</v>
      </c>
      <c r="P28" s="273"/>
      <c r="Q28" s="264"/>
      <c r="R28" s="270"/>
      <c r="S28" s="270"/>
      <c r="T28" s="270"/>
      <c r="U28" s="270"/>
      <c r="V28" s="272"/>
      <c r="W28" s="272"/>
      <c r="X28" s="272"/>
      <c r="Y28" s="272"/>
      <c r="Z28" s="209"/>
      <c r="AA28" s="213"/>
    </row>
    <row r="29" spans="1:27" ht="17.100000000000001" customHeight="1">
      <c r="A29" s="213"/>
      <c r="B29" s="213"/>
      <c r="C29" s="205"/>
      <c r="D29" s="205"/>
      <c r="E29" s="206"/>
      <c r="F29" s="206"/>
      <c r="G29" s="207"/>
      <c r="H29" s="207"/>
      <c r="I29" s="207"/>
      <c r="J29" s="207"/>
      <c r="K29" s="205"/>
      <c r="L29" s="128"/>
      <c r="M29" s="205"/>
      <c r="N29" s="205"/>
      <c r="O29" s="205"/>
      <c r="P29" s="128"/>
      <c r="Q29" s="205"/>
      <c r="R29" s="207"/>
      <c r="S29" s="207"/>
      <c r="T29" s="207"/>
      <c r="U29" s="207"/>
      <c r="V29" s="208"/>
      <c r="W29" s="208"/>
      <c r="X29" s="208"/>
      <c r="Y29" s="208"/>
      <c r="Z29" s="209"/>
      <c r="AA29" s="213"/>
    </row>
    <row r="30" spans="1:27" ht="17.100000000000001" customHeight="1">
      <c r="A30" s="213"/>
      <c r="B30" s="213"/>
      <c r="C30" s="264" t="s">
        <v>136</v>
      </c>
      <c r="D30" s="264" t="s">
        <v>145</v>
      </c>
      <c r="E30" s="269">
        <v>0.40277777777777773</v>
      </c>
      <c r="F30" s="269"/>
      <c r="G30" s="276" t="str">
        <f>V9</f>
        <v>今市ＦＣプログレス</v>
      </c>
      <c r="H30" s="276"/>
      <c r="I30" s="276"/>
      <c r="J30" s="276"/>
      <c r="K30" s="264">
        <f>M30+M31</f>
        <v>0</v>
      </c>
      <c r="L30" s="273" t="s">
        <v>140</v>
      </c>
      <c r="M30" s="205">
        <v>0</v>
      </c>
      <c r="N30" s="205" t="s">
        <v>141</v>
      </c>
      <c r="O30" s="205">
        <v>0</v>
      </c>
      <c r="P30" s="273" t="s">
        <v>142</v>
      </c>
      <c r="Q30" s="264">
        <f>O30+O31</f>
        <v>0</v>
      </c>
      <c r="R30" s="277" t="str">
        <f>Y9</f>
        <v>ブラッドレスサッカースクール</v>
      </c>
      <c r="S30" s="277"/>
      <c r="T30" s="277"/>
      <c r="U30" s="277"/>
      <c r="V30" s="272" t="s">
        <v>147</v>
      </c>
      <c r="W30" s="272"/>
      <c r="X30" s="272"/>
      <c r="Y30" s="272"/>
      <c r="Z30" s="209"/>
      <c r="AA30" s="213"/>
    </row>
    <row r="31" spans="1:27" ht="17.100000000000001" customHeight="1">
      <c r="A31" s="213"/>
      <c r="B31" s="213"/>
      <c r="C31" s="264"/>
      <c r="D31" s="264"/>
      <c r="E31" s="269"/>
      <c r="F31" s="269"/>
      <c r="G31" s="276"/>
      <c r="H31" s="276"/>
      <c r="I31" s="276"/>
      <c r="J31" s="276"/>
      <c r="K31" s="264"/>
      <c r="L31" s="273"/>
      <c r="M31" s="205">
        <v>0</v>
      </c>
      <c r="N31" s="205" t="s">
        <v>141</v>
      </c>
      <c r="O31" s="205">
        <v>0</v>
      </c>
      <c r="P31" s="273"/>
      <c r="Q31" s="264"/>
      <c r="R31" s="277"/>
      <c r="S31" s="277"/>
      <c r="T31" s="277"/>
      <c r="U31" s="277"/>
      <c r="V31" s="272"/>
      <c r="W31" s="272"/>
      <c r="X31" s="272"/>
      <c r="Y31" s="272"/>
      <c r="Z31" s="209"/>
      <c r="AA31" s="213"/>
    </row>
    <row r="32" spans="1:27" ht="17.100000000000001" customHeight="1">
      <c r="A32" s="213"/>
      <c r="B32" s="213"/>
      <c r="C32" s="22"/>
      <c r="D32" s="205"/>
      <c r="E32" s="22"/>
      <c r="F32" s="22"/>
      <c r="G32" s="125"/>
      <c r="H32" s="125"/>
      <c r="I32" s="125"/>
      <c r="J32" s="125"/>
      <c r="K32" s="40"/>
      <c r="L32" s="41"/>
      <c r="M32" s="205"/>
      <c r="N32" s="205"/>
      <c r="O32" s="205"/>
      <c r="P32" s="41"/>
      <c r="Q32" s="42"/>
      <c r="R32" s="125"/>
      <c r="S32" s="125"/>
      <c r="T32" s="125"/>
      <c r="U32" s="125"/>
      <c r="V32" s="126"/>
      <c r="W32" s="38"/>
      <c r="X32" s="38"/>
      <c r="Y32" s="38"/>
      <c r="Z32" s="38"/>
      <c r="AA32" s="213"/>
    </row>
    <row r="33" spans="1:27" ht="17.100000000000001" customHeight="1">
      <c r="A33" s="213"/>
      <c r="B33" s="213"/>
      <c r="C33" s="22"/>
      <c r="D33" s="205"/>
      <c r="E33" s="22"/>
      <c r="F33" s="22"/>
      <c r="G33" s="125"/>
      <c r="H33" s="125"/>
      <c r="I33" s="125"/>
      <c r="J33" s="125"/>
      <c r="K33" s="40"/>
      <c r="L33" s="41"/>
      <c r="M33" s="205"/>
      <c r="N33" s="205"/>
      <c r="O33" s="205"/>
      <c r="P33" s="41"/>
      <c r="Q33" s="42"/>
      <c r="R33" s="125"/>
      <c r="S33" s="125"/>
      <c r="T33" s="125"/>
      <c r="U33" s="125"/>
      <c r="V33" s="126"/>
      <c r="W33" s="38"/>
      <c r="X33" s="38"/>
      <c r="Y33" s="38"/>
      <c r="Z33" s="38"/>
      <c r="AA33" s="213"/>
    </row>
    <row r="34" spans="1:27" ht="17.100000000000001" customHeight="1">
      <c r="A34" s="213"/>
      <c r="B34" s="213"/>
      <c r="C34" s="264" t="s">
        <v>135</v>
      </c>
      <c r="D34" s="264" t="s">
        <v>148</v>
      </c>
      <c r="E34" s="269">
        <v>0.43055555555555558</v>
      </c>
      <c r="F34" s="269"/>
      <c r="G34" s="271" t="str">
        <f>B9</f>
        <v>国本ジュニアサッカークラブ</v>
      </c>
      <c r="H34" s="271"/>
      <c r="I34" s="271"/>
      <c r="J34" s="271"/>
      <c r="K34" s="264">
        <f>M34+M35</f>
        <v>4</v>
      </c>
      <c r="L34" s="273" t="s">
        <v>140</v>
      </c>
      <c r="M34" s="205">
        <v>1</v>
      </c>
      <c r="N34" s="205" t="s">
        <v>141</v>
      </c>
      <c r="O34" s="205">
        <v>0</v>
      </c>
      <c r="P34" s="273" t="s">
        <v>142</v>
      </c>
      <c r="Q34" s="264">
        <f>O34+O35</f>
        <v>0</v>
      </c>
      <c r="R34" s="275" t="str">
        <f>H9</f>
        <v>東那須野ＦＣフェニックス</v>
      </c>
      <c r="S34" s="275"/>
      <c r="T34" s="275"/>
      <c r="U34" s="275"/>
      <c r="V34" s="272" t="s">
        <v>149</v>
      </c>
      <c r="W34" s="272"/>
      <c r="X34" s="272"/>
      <c r="Y34" s="272"/>
      <c r="Z34" s="209"/>
      <c r="AA34" s="213"/>
    </row>
    <row r="35" spans="1:27" ht="17.100000000000001" customHeight="1">
      <c r="A35" s="213"/>
      <c r="B35" s="213"/>
      <c r="C35" s="264"/>
      <c r="D35" s="264"/>
      <c r="E35" s="269"/>
      <c r="F35" s="269"/>
      <c r="G35" s="271"/>
      <c r="H35" s="271"/>
      <c r="I35" s="271"/>
      <c r="J35" s="271"/>
      <c r="K35" s="264"/>
      <c r="L35" s="273"/>
      <c r="M35" s="205">
        <v>3</v>
      </c>
      <c r="N35" s="205" t="s">
        <v>141</v>
      </c>
      <c r="O35" s="205">
        <v>0</v>
      </c>
      <c r="P35" s="273"/>
      <c r="Q35" s="264"/>
      <c r="R35" s="275"/>
      <c r="S35" s="275"/>
      <c r="T35" s="275"/>
      <c r="U35" s="275"/>
      <c r="V35" s="272"/>
      <c r="W35" s="272"/>
      <c r="X35" s="272"/>
      <c r="Y35" s="272"/>
      <c r="Z35" s="209"/>
      <c r="AA35" s="213"/>
    </row>
    <row r="36" spans="1:27" ht="17.100000000000001" customHeight="1">
      <c r="A36" s="213"/>
      <c r="B36" s="213"/>
      <c r="C36" s="205"/>
      <c r="D36" s="205"/>
      <c r="E36" s="206"/>
      <c r="F36" s="206"/>
      <c r="G36" s="207"/>
      <c r="H36" s="207"/>
      <c r="I36" s="207"/>
      <c r="J36" s="207"/>
      <c r="K36" s="205"/>
      <c r="L36" s="128"/>
      <c r="M36" s="205"/>
      <c r="N36" s="205"/>
      <c r="O36" s="205"/>
      <c r="P36" s="128"/>
      <c r="Q36" s="205"/>
      <c r="R36" s="207"/>
      <c r="S36" s="207"/>
      <c r="T36" s="207"/>
      <c r="U36" s="207"/>
      <c r="V36" s="208"/>
      <c r="W36" s="208"/>
      <c r="X36" s="208"/>
      <c r="Y36" s="208"/>
      <c r="Z36" s="209"/>
      <c r="AA36" s="213"/>
    </row>
    <row r="37" spans="1:27" ht="17.100000000000001" customHeight="1">
      <c r="A37" s="213"/>
      <c r="B37" s="213"/>
      <c r="C37" s="264" t="s">
        <v>136</v>
      </c>
      <c r="D37" s="264" t="s">
        <v>148</v>
      </c>
      <c r="E37" s="269">
        <v>0.43055555555555558</v>
      </c>
      <c r="F37" s="269"/>
      <c r="G37" s="276" t="str">
        <f>E9</f>
        <v>大谷北ＦＣフォルテ</v>
      </c>
      <c r="H37" s="276"/>
      <c r="I37" s="276"/>
      <c r="J37" s="276"/>
      <c r="K37" s="264">
        <f>M37+M38</f>
        <v>1</v>
      </c>
      <c r="L37" s="273" t="s">
        <v>140</v>
      </c>
      <c r="M37" s="205">
        <v>0</v>
      </c>
      <c r="N37" s="205" t="s">
        <v>141</v>
      </c>
      <c r="O37" s="205">
        <v>1</v>
      </c>
      <c r="P37" s="273" t="s">
        <v>142</v>
      </c>
      <c r="Q37" s="264">
        <f>O37+O38</f>
        <v>1</v>
      </c>
      <c r="R37" s="277" t="str">
        <f>K9</f>
        <v>さくらボン・ディ・ボーラ</v>
      </c>
      <c r="S37" s="277"/>
      <c r="T37" s="277"/>
      <c r="U37" s="277"/>
      <c r="V37" s="272" t="s">
        <v>150</v>
      </c>
      <c r="W37" s="272"/>
      <c r="X37" s="272"/>
      <c r="Y37" s="272"/>
      <c r="Z37" s="209"/>
      <c r="AA37" s="213"/>
    </row>
    <row r="38" spans="1:27" ht="17.100000000000001" customHeight="1">
      <c r="A38" s="213"/>
      <c r="B38" s="213"/>
      <c r="C38" s="264"/>
      <c r="D38" s="264"/>
      <c r="E38" s="269"/>
      <c r="F38" s="269"/>
      <c r="G38" s="276"/>
      <c r="H38" s="276"/>
      <c r="I38" s="276"/>
      <c r="J38" s="276"/>
      <c r="K38" s="264"/>
      <c r="L38" s="273"/>
      <c r="M38" s="205">
        <v>1</v>
      </c>
      <c r="N38" s="205" t="s">
        <v>141</v>
      </c>
      <c r="O38" s="205">
        <v>0</v>
      </c>
      <c r="P38" s="273"/>
      <c r="Q38" s="264"/>
      <c r="R38" s="277"/>
      <c r="S38" s="277"/>
      <c r="T38" s="277"/>
      <c r="U38" s="277"/>
      <c r="V38" s="272"/>
      <c r="W38" s="272"/>
      <c r="X38" s="272"/>
      <c r="Y38" s="272"/>
      <c r="Z38" s="209"/>
      <c r="AA38" s="213"/>
    </row>
    <row r="39" spans="1:27" ht="17.100000000000001" customHeight="1">
      <c r="A39" s="213"/>
      <c r="B39" s="213"/>
      <c r="C39" s="22"/>
      <c r="D39" s="205"/>
      <c r="E39" s="22"/>
      <c r="F39" s="22"/>
      <c r="G39" s="125"/>
      <c r="H39" s="125"/>
      <c r="I39" s="125"/>
      <c r="J39" s="125"/>
      <c r="K39" s="40"/>
      <c r="L39" s="41"/>
      <c r="M39" s="205"/>
      <c r="N39" s="205"/>
      <c r="O39" s="205"/>
      <c r="P39" s="41"/>
      <c r="Q39" s="42"/>
      <c r="R39" s="125"/>
      <c r="S39" s="125"/>
      <c r="T39" s="125"/>
      <c r="U39" s="125"/>
      <c r="V39" s="213"/>
      <c r="W39" s="38"/>
      <c r="X39" s="38"/>
      <c r="Y39" s="38"/>
      <c r="Z39" s="38"/>
      <c r="AA39" s="213"/>
    </row>
    <row r="40" spans="1:27" ht="17.100000000000001" customHeight="1">
      <c r="A40" s="213"/>
      <c r="B40" s="213"/>
      <c r="C40" s="22"/>
      <c r="D40" s="205"/>
      <c r="E40" s="22"/>
      <c r="F40" s="22"/>
      <c r="G40" s="125"/>
      <c r="H40" s="125"/>
      <c r="I40" s="125"/>
      <c r="J40" s="125"/>
      <c r="K40" s="40"/>
      <c r="L40" s="41"/>
      <c r="M40" s="205"/>
      <c r="N40" s="205"/>
      <c r="O40" s="205"/>
      <c r="P40" s="41"/>
      <c r="Q40" s="42"/>
      <c r="R40" s="125"/>
      <c r="S40" s="125"/>
      <c r="T40" s="125"/>
      <c r="U40" s="125"/>
      <c r="V40" s="213"/>
      <c r="W40" s="38"/>
      <c r="X40" s="38"/>
      <c r="Y40" s="38"/>
      <c r="Z40" s="38"/>
      <c r="AA40" s="213"/>
    </row>
    <row r="41" spans="1:27" ht="17.100000000000001" customHeight="1">
      <c r="A41" s="213"/>
      <c r="B41" s="213"/>
      <c r="C41" s="264" t="s">
        <v>135</v>
      </c>
      <c r="D41" s="264" t="s">
        <v>151</v>
      </c>
      <c r="E41" s="269">
        <v>0.45833333333333331</v>
      </c>
      <c r="F41" s="269"/>
      <c r="G41" s="274" t="str">
        <f>P9</f>
        <v>ｕｎｉｏｎ ｓｐｏｒｔｓ ｃｌｕｂ</v>
      </c>
      <c r="H41" s="274"/>
      <c r="I41" s="274"/>
      <c r="J41" s="274"/>
      <c r="K41" s="264">
        <f>M41+M42</f>
        <v>2</v>
      </c>
      <c r="L41" s="273" t="s">
        <v>140</v>
      </c>
      <c r="M41" s="205">
        <v>1</v>
      </c>
      <c r="N41" s="205" t="s">
        <v>141</v>
      </c>
      <c r="O41" s="205">
        <v>0</v>
      </c>
      <c r="P41" s="273" t="s">
        <v>142</v>
      </c>
      <c r="Q41" s="264">
        <f>O41+O42</f>
        <v>0</v>
      </c>
      <c r="R41" s="270" t="str">
        <f>V9</f>
        <v>今市ＦＣプログレス</v>
      </c>
      <c r="S41" s="270"/>
      <c r="T41" s="270"/>
      <c r="U41" s="270"/>
      <c r="V41" s="272" t="s">
        <v>152</v>
      </c>
      <c r="W41" s="272"/>
      <c r="X41" s="272"/>
      <c r="Y41" s="272"/>
      <c r="Z41" s="209"/>
      <c r="AA41" s="213"/>
    </row>
    <row r="42" spans="1:27" ht="17.100000000000001" customHeight="1">
      <c r="A42" s="213"/>
      <c r="B42" s="213"/>
      <c r="C42" s="264"/>
      <c r="D42" s="264"/>
      <c r="E42" s="269"/>
      <c r="F42" s="269"/>
      <c r="G42" s="274"/>
      <c r="H42" s="274"/>
      <c r="I42" s="274"/>
      <c r="J42" s="274"/>
      <c r="K42" s="264"/>
      <c r="L42" s="273"/>
      <c r="M42" s="205">
        <v>1</v>
      </c>
      <c r="N42" s="205" t="s">
        <v>141</v>
      </c>
      <c r="O42" s="205">
        <v>0</v>
      </c>
      <c r="P42" s="273"/>
      <c r="Q42" s="264"/>
      <c r="R42" s="270"/>
      <c r="S42" s="270"/>
      <c r="T42" s="270"/>
      <c r="U42" s="270"/>
      <c r="V42" s="272"/>
      <c r="W42" s="272"/>
      <c r="X42" s="272"/>
      <c r="Y42" s="272"/>
      <c r="Z42" s="209"/>
      <c r="AA42" s="213"/>
    </row>
    <row r="43" spans="1:27" ht="17.100000000000001" customHeight="1">
      <c r="A43" s="213"/>
      <c r="B43" s="213"/>
      <c r="C43" s="205"/>
      <c r="D43" s="205"/>
      <c r="E43" s="206"/>
      <c r="F43" s="206"/>
      <c r="G43" s="207"/>
      <c r="H43" s="207"/>
      <c r="I43" s="207"/>
      <c r="J43" s="207"/>
      <c r="K43" s="205"/>
      <c r="L43" s="128"/>
      <c r="M43" s="205"/>
      <c r="N43" s="205"/>
      <c r="O43" s="205"/>
      <c r="P43" s="128"/>
      <c r="Q43" s="205"/>
      <c r="R43" s="207"/>
      <c r="S43" s="207"/>
      <c r="T43" s="207"/>
      <c r="U43" s="207"/>
      <c r="V43" s="208"/>
      <c r="W43" s="208"/>
      <c r="X43" s="208"/>
      <c r="Y43" s="208"/>
      <c r="Z43" s="209"/>
      <c r="AA43" s="213"/>
    </row>
    <row r="44" spans="1:27" ht="17.100000000000001" customHeight="1">
      <c r="A44" s="213"/>
      <c r="B44" s="213"/>
      <c r="C44" s="264" t="s">
        <v>136</v>
      </c>
      <c r="D44" s="264" t="s">
        <v>151</v>
      </c>
      <c r="E44" s="269">
        <v>0.45833333333333331</v>
      </c>
      <c r="F44" s="269"/>
      <c r="G44" s="274" t="str">
        <f>S9</f>
        <v>坂西ジュニオール</v>
      </c>
      <c r="H44" s="274"/>
      <c r="I44" s="274"/>
      <c r="J44" s="274"/>
      <c r="K44" s="264">
        <f>M44+M45</f>
        <v>2</v>
      </c>
      <c r="L44" s="273" t="s">
        <v>140</v>
      </c>
      <c r="M44" s="205">
        <v>0</v>
      </c>
      <c r="N44" s="205" t="s">
        <v>141</v>
      </c>
      <c r="O44" s="205">
        <v>0</v>
      </c>
      <c r="P44" s="273" t="s">
        <v>142</v>
      </c>
      <c r="Q44" s="264">
        <f>O44+O45</f>
        <v>0</v>
      </c>
      <c r="R44" s="275" t="str">
        <f>Y9</f>
        <v>ブラッドレスサッカースクール</v>
      </c>
      <c r="S44" s="275"/>
      <c r="T44" s="275"/>
      <c r="U44" s="275"/>
      <c r="V44" s="272" t="s">
        <v>153</v>
      </c>
      <c r="W44" s="272"/>
      <c r="X44" s="272"/>
      <c r="Y44" s="272"/>
      <c r="Z44" s="209"/>
      <c r="AA44" s="213"/>
    </row>
    <row r="45" spans="1:27" ht="17.100000000000001" customHeight="1">
      <c r="A45" s="213"/>
      <c r="B45" s="213"/>
      <c r="C45" s="264"/>
      <c r="D45" s="264"/>
      <c r="E45" s="269"/>
      <c r="F45" s="269"/>
      <c r="G45" s="274"/>
      <c r="H45" s="274"/>
      <c r="I45" s="274"/>
      <c r="J45" s="274"/>
      <c r="K45" s="264"/>
      <c r="L45" s="273"/>
      <c r="M45" s="205">
        <v>2</v>
      </c>
      <c r="N45" s="205" t="s">
        <v>141</v>
      </c>
      <c r="O45" s="205">
        <v>0</v>
      </c>
      <c r="P45" s="273"/>
      <c r="Q45" s="264"/>
      <c r="R45" s="275"/>
      <c r="S45" s="275"/>
      <c r="T45" s="275"/>
      <c r="U45" s="275"/>
      <c r="V45" s="272"/>
      <c r="W45" s="272"/>
      <c r="X45" s="272"/>
      <c r="Y45" s="272"/>
      <c r="Z45" s="209"/>
      <c r="AA45" s="213"/>
    </row>
    <row r="46" spans="1:27" ht="17.100000000000001" customHeight="1">
      <c r="A46" s="213"/>
      <c r="B46" s="213"/>
      <c r="C46" s="22"/>
      <c r="D46" s="22"/>
      <c r="E46" s="22"/>
      <c r="F46" s="22"/>
      <c r="G46" s="125"/>
      <c r="H46" s="125"/>
      <c r="I46" s="125"/>
      <c r="J46" s="125"/>
      <c r="K46" s="40"/>
      <c r="L46" s="22"/>
      <c r="M46" s="205"/>
      <c r="N46" s="205"/>
      <c r="O46" s="205"/>
      <c r="P46" s="22"/>
      <c r="Q46" s="42"/>
      <c r="R46" s="125"/>
      <c r="S46" s="125"/>
      <c r="T46" s="125"/>
      <c r="U46" s="125"/>
      <c r="V46" s="213"/>
      <c r="W46" s="38"/>
      <c r="X46" s="38"/>
      <c r="Y46" s="38"/>
      <c r="Z46" s="38"/>
      <c r="AA46" s="213"/>
    </row>
    <row r="47" spans="1:27" ht="17.100000000000001" customHeight="1">
      <c r="A47" s="213"/>
      <c r="B47" s="213"/>
      <c r="C47" s="22"/>
      <c r="D47" s="22"/>
      <c r="E47" s="22"/>
      <c r="F47" s="22"/>
      <c r="G47" s="125"/>
      <c r="H47" s="125"/>
      <c r="I47" s="125"/>
      <c r="J47" s="125"/>
      <c r="K47" s="40"/>
      <c r="L47" s="22"/>
      <c r="M47" s="205"/>
      <c r="N47" s="205"/>
      <c r="O47" s="205"/>
      <c r="P47" s="22"/>
      <c r="Q47" s="42"/>
      <c r="R47" s="125"/>
      <c r="S47" s="125"/>
      <c r="T47" s="125"/>
      <c r="U47" s="125"/>
      <c r="V47" s="213"/>
      <c r="W47" s="38"/>
      <c r="X47" s="38"/>
      <c r="Y47" s="38"/>
      <c r="Z47" s="38"/>
      <c r="AA47" s="213"/>
    </row>
    <row r="48" spans="1:27" ht="17.100000000000001" customHeight="1">
      <c r="A48" s="213"/>
      <c r="B48" s="213"/>
      <c r="C48" s="264" t="s">
        <v>135</v>
      </c>
      <c r="D48" s="264" t="s">
        <v>154</v>
      </c>
      <c r="E48" s="269">
        <v>0.4861111111111111</v>
      </c>
      <c r="F48" s="269"/>
      <c r="G48" s="271" t="str">
        <f>B9</f>
        <v>国本ジュニアサッカークラブ</v>
      </c>
      <c r="H48" s="271"/>
      <c r="I48" s="271"/>
      <c r="J48" s="271"/>
      <c r="K48" s="264">
        <f>M48+M49</f>
        <v>2</v>
      </c>
      <c r="L48" s="273" t="s">
        <v>140</v>
      </c>
      <c r="M48" s="205">
        <v>0</v>
      </c>
      <c r="N48" s="205" t="s">
        <v>141</v>
      </c>
      <c r="O48" s="205">
        <v>0</v>
      </c>
      <c r="P48" s="273" t="s">
        <v>142</v>
      </c>
      <c r="Q48" s="264">
        <f>O48+O49</f>
        <v>0</v>
      </c>
      <c r="R48" s="275" t="str">
        <f>K9</f>
        <v>さくらボン・ディ・ボーラ</v>
      </c>
      <c r="S48" s="275"/>
      <c r="T48" s="275"/>
      <c r="U48" s="275"/>
      <c r="V48" s="272" t="s">
        <v>143</v>
      </c>
      <c r="W48" s="272"/>
      <c r="X48" s="272"/>
      <c r="Y48" s="272"/>
      <c r="Z48" s="209"/>
      <c r="AA48" s="213"/>
    </row>
    <row r="49" spans="1:27" ht="17.100000000000001" customHeight="1">
      <c r="A49" s="213"/>
      <c r="B49" s="213"/>
      <c r="C49" s="264"/>
      <c r="D49" s="264"/>
      <c r="E49" s="269"/>
      <c r="F49" s="269"/>
      <c r="G49" s="271"/>
      <c r="H49" s="271"/>
      <c r="I49" s="271"/>
      <c r="J49" s="271"/>
      <c r="K49" s="264"/>
      <c r="L49" s="273"/>
      <c r="M49" s="205">
        <v>2</v>
      </c>
      <c r="N49" s="205" t="s">
        <v>141</v>
      </c>
      <c r="O49" s="205">
        <v>0</v>
      </c>
      <c r="P49" s="273"/>
      <c r="Q49" s="264"/>
      <c r="R49" s="275"/>
      <c r="S49" s="275"/>
      <c r="T49" s="275"/>
      <c r="U49" s="275"/>
      <c r="V49" s="272"/>
      <c r="W49" s="272"/>
      <c r="X49" s="272"/>
      <c r="Y49" s="272"/>
      <c r="Z49" s="209"/>
      <c r="AA49" s="213"/>
    </row>
    <row r="50" spans="1:27" ht="17.100000000000001" customHeight="1">
      <c r="A50" s="213"/>
      <c r="B50" s="213"/>
      <c r="C50" s="205"/>
      <c r="D50" s="205"/>
      <c r="E50" s="206"/>
      <c r="F50" s="206"/>
      <c r="G50" s="207"/>
      <c r="H50" s="207"/>
      <c r="I50" s="207"/>
      <c r="J50" s="207"/>
      <c r="K50" s="205"/>
      <c r="L50" s="128"/>
      <c r="M50" s="205"/>
      <c r="N50" s="205"/>
      <c r="O50" s="205"/>
      <c r="P50" s="128"/>
      <c r="Q50" s="205"/>
      <c r="R50" s="207"/>
      <c r="S50" s="207"/>
      <c r="T50" s="207"/>
      <c r="U50" s="207"/>
      <c r="V50" s="208"/>
      <c r="W50" s="208"/>
      <c r="X50" s="208"/>
      <c r="Y50" s="208"/>
      <c r="Z50" s="209"/>
      <c r="AA50" s="213"/>
    </row>
    <row r="51" spans="1:27" ht="17.100000000000001" customHeight="1">
      <c r="A51" s="213"/>
      <c r="B51" s="213"/>
      <c r="C51" s="264" t="s">
        <v>136</v>
      </c>
      <c r="D51" s="264" t="s">
        <v>154</v>
      </c>
      <c r="E51" s="269">
        <v>0.4861111111111111</v>
      </c>
      <c r="F51" s="269"/>
      <c r="G51" s="270" t="str">
        <f>E9</f>
        <v>大谷北ＦＣフォルテ</v>
      </c>
      <c r="H51" s="270"/>
      <c r="I51" s="270"/>
      <c r="J51" s="270"/>
      <c r="K51" s="264">
        <f>M51+M52</f>
        <v>0</v>
      </c>
      <c r="L51" s="273" t="s">
        <v>140</v>
      </c>
      <c r="M51" s="205">
        <v>0</v>
      </c>
      <c r="N51" s="205" t="s">
        <v>141</v>
      </c>
      <c r="O51" s="205">
        <v>1</v>
      </c>
      <c r="P51" s="273" t="s">
        <v>142</v>
      </c>
      <c r="Q51" s="264">
        <f>O51+O52</f>
        <v>1</v>
      </c>
      <c r="R51" s="271" t="str">
        <f>H9</f>
        <v>東那須野ＦＣフェニックス</v>
      </c>
      <c r="S51" s="271"/>
      <c r="T51" s="271"/>
      <c r="U51" s="271"/>
      <c r="V51" s="272" t="s">
        <v>144</v>
      </c>
      <c r="W51" s="272"/>
      <c r="X51" s="272"/>
      <c r="Y51" s="272"/>
      <c r="Z51" s="209"/>
      <c r="AA51" s="213"/>
    </row>
    <row r="52" spans="1:27" ht="17.100000000000001" customHeight="1">
      <c r="A52" s="213"/>
      <c r="B52" s="213"/>
      <c r="C52" s="264"/>
      <c r="D52" s="264"/>
      <c r="E52" s="269"/>
      <c r="F52" s="269"/>
      <c r="G52" s="270"/>
      <c r="H52" s="270"/>
      <c r="I52" s="270"/>
      <c r="J52" s="270"/>
      <c r="K52" s="264"/>
      <c r="L52" s="273"/>
      <c r="M52" s="205">
        <v>0</v>
      </c>
      <c r="N52" s="205" t="s">
        <v>141</v>
      </c>
      <c r="O52" s="205">
        <v>0</v>
      </c>
      <c r="P52" s="273"/>
      <c r="Q52" s="264"/>
      <c r="R52" s="271"/>
      <c r="S52" s="271"/>
      <c r="T52" s="271"/>
      <c r="U52" s="271"/>
      <c r="V52" s="272"/>
      <c r="W52" s="272"/>
      <c r="X52" s="272"/>
      <c r="Y52" s="272"/>
      <c r="Z52" s="209"/>
      <c r="AA52" s="213"/>
    </row>
    <row r="53" spans="1:27" ht="17.100000000000001" customHeight="1">
      <c r="A53" s="213"/>
      <c r="B53" s="213"/>
      <c r="C53" s="205"/>
      <c r="D53" s="205"/>
      <c r="E53" s="206"/>
      <c r="F53" s="206"/>
      <c r="G53" s="207"/>
      <c r="H53" s="207"/>
      <c r="I53" s="207"/>
      <c r="J53" s="207"/>
      <c r="K53" s="205"/>
      <c r="L53" s="128"/>
      <c r="M53" s="205"/>
      <c r="N53" s="205"/>
      <c r="O53" s="205"/>
      <c r="P53" s="128"/>
      <c r="Q53" s="205"/>
      <c r="R53" s="207"/>
      <c r="S53" s="207"/>
      <c r="T53" s="207"/>
      <c r="U53" s="207"/>
      <c r="V53" s="208"/>
      <c r="W53" s="208"/>
      <c r="X53" s="208"/>
      <c r="Y53" s="208"/>
      <c r="Z53" s="209"/>
      <c r="AA53" s="213"/>
    </row>
    <row r="54" spans="1:27" ht="17.100000000000001" customHeight="1">
      <c r="A54" s="213"/>
      <c r="B54" s="213"/>
      <c r="C54" s="213"/>
      <c r="D54" s="213"/>
      <c r="E54" s="213"/>
      <c r="F54" s="213"/>
      <c r="G54" s="125"/>
      <c r="H54" s="125"/>
      <c r="I54" s="125"/>
      <c r="J54" s="125"/>
      <c r="K54" s="214"/>
      <c r="L54" s="213"/>
      <c r="M54" s="205"/>
      <c r="N54" s="205"/>
      <c r="O54" s="205"/>
      <c r="P54" s="213"/>
      <c r="Q54" s="215"/>
      <c r="R54" s="125"/>
      <c r="S54" s="125"/>
      <c r="T54" s="125"/>
      <c r="U54" s="125"/>
      <c r="V54" s="213"/>
      <c r="W54" s="213"/>
      <c r="X54" s="213"/>
      <c r="Y54" s="213"/>
      <c r="Z54" s="213"/>
      <c r="AA54" s="213"/>
    </row>
    <row r="55" spans="1:27" ht="17.100000000000001" customHeight="1">
      <c r="A55" s="213"/>
      <c r="B55" s="213"/>
      <c r="C55" s="264" t="s">
        <v>135</v>
      </c>
      <c r="D55" s="264" t="s">
        <v>155</v>
      </c>
      <c r="E55" s="269">
        <v>0.51388888888888895</v>
      </c>
      <c r="F55" s="269"/>
      <c r="G55" s="274" t="str">
        <f>P9</f>
        <v>ｕｎｉｏｎ ｓｐｏｒｔｓ ｃｌｕｂ</v>
      </c>
      <c r="H55" s="274"/>
      <c r="I55" s="274"/>
      <c r="J55" s="274"/>
      <c r="K55" s="264">
        <f>M55+M56</f>
        <v>8</v>
      </c>
      <c r="L55" s="273" t="s">
        <v>140</v>
      </c>
      <c r="M55" s="205">
        <v>6</v>
      </c>
      <c r="N55" s="205" t="s">
        <v>141</v>
      </c>
      <c r="O55" s="205">
        <v>0</v>
      </c>
      <c r="P55" s="273" t="s">
        <v>142</v>
      </c>
      <c r="Q55" s="264">
        <f>O55+O56</f>
        <v>0</v>
      </c>
      <c r="R55" s="275" t="str">
        <f>Y9</f>
        <v>ブラッドレスサッカースクール</v>
      </c>
      <c r="S55" s="275"/>
      <c r="T55" s="275"/>
      <c r="U55" s="275"/>
      <c r="V55" s="272" t="s">
        <v>146</v>
      </c>
      <c r="W55" s="272"/>
      <c r="X55" s="272"/>
      <c r="Y55" s="272"/>
      <c r="Z55" s="209"/>
      <c r="AA55" s="213"/>
    </row>
    <row r="56" spans="1:27" ht="17.100000000000001" customHeight="1">
      <c r="A56" s="213"/>
      <c r="B56" s="213"/>
      <c r="C56" s="264"/>
      <c r="D56" s="264"/>
      <c r="E56" s="269"/>
      <c r="F56" s="269"/>
      <c r="G56" s="274"/>
      <c r="H56" s="274"/>
      <c r="I56" s="274"/>
      <c r="J56" s="274"/>
      <c r="K56" s="264"/>
      <c r="L56" s="273"/>
      <c r="M56" s="205">
        <v>2</v>
      </c>
      <c r="N56" s="205" t="s">
        <v>141</v>
      </c>
      <c r="O56" s="205">
        <v>0</v>
      </c>
      <c r="P56" s="273"/>
      <c r="Q56" s="264"/>
      <c r="R56" s="275"/>
      <c r="S56" s="275"/>
      <c r="T56" s="275"/>
      <c r="U56" s="275"/>
      <c r="V56" s="272"/>
      <c r="W56" s="272"/>
      <c r="X56" s="272"/>
      <c r="Y56" s="272"/>
      <c r="Z56" s="209"/>
      <c r="AA56" s="213"/>
    </row>
    <row r="57" spans="1:27" ht="17.100000000000001" customHeight="1">
      <c r="A57" s="213"/>
      <c r="B57" s="213"/>
      <c r="C57" s="205"/>
      <c r="D57" s="205"/>
      <c r="E57" s="206"/>
      <c r="F57" s="206"/>
      <c r="G57" s="207"/>
      <c r="H57" s="207"/>
      <c r="I57" s="207"/>
      <c r="J57" s="207"/>
      <c r="K57" s="205"/>
      <c r="L57" s="128"/>
      <c r="M57" s="205"/>
      <c r="N57" s="205"/>
      <c r="O57" s="205"/>
      <c r="P57" s="128"/>
      <c r="Q57" s="205"/>
      <c r="R57" s="207"/>
      <c r="S57" s="207"/>
      <c r="T57" s="207"/>
      <c r="U57" s="207"/>
      <c r="V57" s="208"/>
      <c r="W57" s="208"/>
      <c r="X57" s="208"/>
      <c r="Y57" s="208"/>
      <c r="Z57" s="209"/>
      <c r="AA57" s="213"/>
    </row>
    <row r="58" spans="1:27" ht="17.100000000000001" customHeight="1">
      <c r="A58" s="213"/>
      <c r="B58" s="213"/>
      <c r="C58" s="264" t="s">
        <v>136</v>
      </c>
      <c r="D58" s="264" t="s">
        <v>155</v>
      </c>
      <c r="E58" s="269">
        <v>0.51388888888888895</v>
      </c>
      <c r="F58" s="269"/>
      <c r="G58" s="276" t="str">
        <f>S9</f>
        <v>坂西ジュニオール</v>
      </c>
      <c r="H58" s="276"/>
      <c r="I58" s="276"/>
      <c r="J58" s="276"/>
      <c r="K58" s="264">
        <f>M58+M59</f>
        <v>0</v>
      </c>
      <c r="L58" s="273" t="s">
        <v>140</v>
      </c>
      <c r="M58" s="205">
        <v>0</v>
      </c>
      <c r="N58" s="205" t="s">
        <v>141</v>
      </c>
      <c r="O58" s="205">
        <v>0</v>
      </c>
      <c r="P58" s="273" t="s">
        <v>142</v>
      </c>
      <c r="Q58" s="264">
        <f>O58+O59</f>
        <v>0</v>
      </c>
      <c r="R58" s="276" t="str">
        <f>V9</f>
        <v>今市ＦＣプログレス</v>
      </c>
      <c r="S58" s="276"/>
      <c r="T58" s="276"/>
      <c r="U58" s="276"/>
      <c r="V58" s="272" t="s">
        <v>147</v>
      </c>
      <c r="W58" s="272"/>
      <c r="X58" s="272"/>
      <c r="Y58" s="272"/>
      <c r="Z58" s="209"/>
      <c r="AA58" s="213"/>
    </row>
    <row r="59" spans="1:27" ht="17.100000000000001" customHeight="1">
      <c r="A59" s="213"/>
      <c r="B59" s="213"/>
      <c r="C59" s="264"/>
      <c r="D59" s="264"/>
      <c r="E59" s="269"/>
      <c r="F59" s="269"/>
      <c r="G59" s="276"/>
      <c r="H59" s="276"/>
      <c r="I59" s="276"/>
      <c r="J59" s="276"/>
      <c r="K59" s="264"/>
      <c r="L59" s="273"/>
      <c r="M59" s="205">
        <v>0</v>
      </c>
      <c r="N59" s="205" t="s">
        <v>141</v>
      </c>
      <c r="O59" s="205">
        <v>0</v>
      </c>
      <c r="P59" s="273"/>
      <c r="Q59" s="264"/>
      <c r="R59" s="276"/>
      <c r="S59" s="276"/>
      <c r="T59" s="276"/>
      <c r="U59" s="276"/>
      <c r="V59" s="272"/>
      <c r="W59" s="272"/>
      <c r="X59" s="272"/>
      <c r="Y59" s="272"/>
      <c r="Z59" s="209"/>
      <c r="AA59" s="213"/>
    </row>
    <row r="60" spans="1:27" ht="17.100000000000001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32.1" customHeight="1">
      <c r="A61" s="278" t="str">
        <f>F4</f>
        <v>Ｉ</v>
      </c>
      <c r="B61" s="278"/>
      <c r="C61" s="279" t="str">
        <f>A63</f>
        <v>国本ジュニアサッカークラブ</v>
      </c>
      <c r="D61" s="279"/>
      <c r="E61" s="279" t="str">
        <f>A65</f>
        <v>大谷北ＦＣフォルテ</v>
      </c>
      <c r="F61" s="279"/>
      <c r="G61" s="280" t="str">
        <f>A67</f>
        <v>東那須野ＦＣフェニックス</v>
      </c>
      <c r="H61" s="280"/>
      <c r="I61" s="307" t="str">
        <f>A69</f>
        <v>さくらボン・ディ・ボーラ</v>
      </c>
      <c r="J61" s="307"/>
      <c r="K61" s="281" t="s">
        <v>156</v>
      </c>
      <c r="L61" s="282" t="s">
        <v>157</v>
      </c>
      <c r="M61" s="281" t="s">
        <v>158</v>
      </c>
      <c r="N61" s="213"/>
      <c r="O61" s="278" t="str">
        <f>T4</f>
        <v>Ｊ</v>
      </c>
      <c r="P61" s="278"/>
      <c r="Q61" s="279" t="str">
        <f>P9</f>
        <v>ｕｎｉｏｎ ｓｐｏｒｔｓ ｃｌｕｂ</v>
      </c>
      <c r="R61" s="279"/>
      <c r="S61" s="279" t="str">
        <f>S9</f>
        <v>坂西ジュニオール</v>
      </c>
      <c r="T61" s="279"/>
      <c r="U61" s="279" t="str">
        <f>V9</f>
        <v>今市ＦＣプログレス</v>
      </c>
      <c r="V61" s="279"/>
      <c r="W61" s="279" t="str">
        <f>Y9</f>
        <v>ブラッドレスサッカースクール</v>
      </c>
      <c r="X61" s="279"/>
      <c r="Y61" s="281" t="s">
        <v>156</v>
      </c>
      <c r="Z61" s="282" t="s">
        <v>157</v>
      </c>
      <c r="AA61" s="281" t="s">
        <v>158</v>
      </c>
    </row>
    <row r="62" spans="1:27" ht="32.1" customHeight="1">
      <c r="A62" s="278"/>
      <c r="B62" s="278"/>
      <c r="C62" s="279"/>
      <c r="D62" s="279"/>
      <c r="E62" s="279"/>
      <c r="F62" s="279"/>
      <c r="G62" s="280"/>
      <c r="H62" s="280"/>
      <c r="I62" s="307"/>
      <c r="J62" s="307"/>
      <c r="K62" s="281"/>
      <c r="L62" s="282"/>
      <c r="M62" s="281"/>
      <c r="N62" s="213"/>
      <c r="O62" s="278"/>
      <c r="P62" s="278"/>
      <c r="Q62" s="279"/>
      <c r="R62" s="279"/>
      <c r="S62" s="279"/>
      <c r="T62" s="279"/>
      <c r="U62" s="279"/>
      <c r="V62" s="279"/>
      <c r="W62" s="279"/>
      <c r="X62" s="279"/>
      <c r="Y62" s="281"/>
      <c r="Z62" s="282"/>
      <c r="AA62" s="281"/>
    </row>
    <row r="63" spans="1:27" ht="18" customHeight="1">
      <c r="A63" s="302" t="str">
        <f>B9</f>
        <v>国本ジュニアサッカークラブ</v>
      </c>
      <c r="B63" s="302"/>
      <c r="C63" s="284"/>
      <c r="D63" s="285"/>
      <c r="E63" s="216">
        <f>K20</f>
        <v>1</v>
      </c>
      <c r="F63" s="216">
        <f>Q20</f>
        <v>1</v>
      </c>
      <c r="G63" s="216">
        <f>K34</f>
        <v>4</v>
      </c>
      <c r="H63" s="216">
        <f>Q34</f>
        <v>0</v>
      </c>
      <c r="I63" s="216">
        <f>K48</f>
        <v>2</v>
      </c>
      <c r="J63" s="216">
        <f>Q48</f>
        <v>0</v>
      </c>
      <c r="K63" s="288">
        <f>COUNTIF(C64:J64,"○")*3+COUNTIF(C64:J64,"△")</f>
        <v>7</v>
      </c>
      <c r="L63" s="288">
        <f>E63-F63+G63-H63+I63-J63</f>
        <v>6</v>
      </c>
      <c r="M63" s="288">
        <v>1</v>
      </c>
      <c r="N63" s="213"/>
      <c r="O63" s="290" t="str">
        <f>P9</f>
        <v>ｕｎｉｏｎ ｓｐｏｒｔｓ ｃｌｕｂ</v>
      </c>
      <c r="P63" s="291"/>
      <c r="Q63" s="294"/>
      <c r="R63" s="295"/>
      <c r="S63" s="216">
        <f>K27</f>
        <v>3</v>
      </c>
      <c r="T63" s="216">
        <f>Q27</f>
        <v>0</v>
      </c>
      <c r="U63" s="216">
        <f>K41</f>
        <v>2</v>
      </c>
      <c r="V63" s="216">
        <f>Q41</f>
        <v>0</v>
      </c>
      <c r="W63" s="216">
        <f>K55</f>
        <v>8</v>
      </c>
      <c r="X63" s="216">
        <f>Q55</f>
        <v>0</v>
      </c>
      <c r="Y63" s="298">
        <f>COUNTIF(Q64:X64,"○")*3+COUNTIF(Q64:X64,"△")</f>
        <v>9</v>
      </c>
      <c r="Z63" s="298">
        <f>S63-T63+U63-V63+W63-X63</f>
        <v>13</v>
      </c>
      <c r="AA63" s="298">
        <v>1</v>
      </c>
    </row>
    <row r="64" spans="1:27" ht="18" customHeight="1">
      <c r="A64" s="302"/>
      <c r="B64" s="302"/>
      <c r="C64" s="286"/>
      <c r="D64" s="287"/>
      <c r="E64" s="300" t="str">
        <f>IF(E63&gt;F63,"○",IF(E63&lt;F63,"×",IF(E63=F63,"△")))</f>
        <v>△</v>
      </c>
      <c r="F64" s="301"/>
      <c r="G64" s="300" t="str">
        <f>IF(G63&gt;H63,"○",IF(G63&lt;H63,"×",IF(G63=H63,"△")))</f>
        <v>○</v>
      </c>
      <c r="H64" s="301"/>
      <c r="I64" s="300" t="str">
        <f>IF(I63&gt;J63,"○",IF(I63&lt;J63,"×",IF(I63=J63,"△")))</f>
        <v>○</v>
      </c>
      <c r="J64" s="301"/>
      <c r="K64" s="289"/>
      <c r="L64" s="289"/>
      <c r="M64" s="289"/>
      <c r="N64" s="213"/>
      <c r="O64" s="292"/>
      <c r="P64" s="293"/>
      <c r="Q64" s="296"/>
      <c r="R64" s="297"/>
      <c r="S64" s="300" t="str">
        <f>IF(S63&gt;T63,"○",IF(S63&lt;T63,"×",IF(S63=T63,"△")))</f>
        <v>○</v>
      </c>
      <c r="T64" s="301"/>
      <c r="U64" s="300" t="str">
        <f>IF(U63&gt;V63,"○",IF(U63&lt;V63,"×",IF(U63=V63,"△")))</f>
        <v>○</v>
      </c>
      <c r="V64" s="301"/>
      <c r="W64" s="300" t="str">
        <f>IF(W63&gt;X63,"○",IF(W63&lt;X63,"×",IF(W63=X63,"△")))</f>
        <v>○</v>
      </c>
      <c r="X64" s="301"/>
      <c r="Y64" s="299"/>
      <c r="Z64" s="299"/>
      <c r="AA64" s="299"/>
    </row>
    <row r="65" spans="1:27" ht="18" customHeight="1">
      <c r="A65" s="283" t="str">
        <f>E9</f>
        <v>大谷北ＦＣフォルテ</v>
      </c>
      <c r="B65" s="283"/>
      <c r="C65" s="216">
        <f>F63</f>
        <v>1</v>
      </c>
      <c r="D65" s="216">
        <f>E63</f>
        <v>1</v>
      </c>
      <c r="E65" s="294"/>
      <c r="F65" s="295"/>
      <c r="G65" s="216">
        <f>K51</f>
        <v>0</v>
      </c>
      <c r="H65" s="216">
        <f>Q51</f>
        <v>1</v>
      </c>
      <c r="I65" s="216">
        <f>K37</f>
        <v>1</v>
      </c>
      <c r="J65" s="216">
        <f>Q37</f>
        <v>1</v>
      </c>
      <c r="K65" s="288">
        <f>COUNTIF(C66:J66,"○")*3+COUNTIF(C66:J66,"△")</f>
        <v>2</v>
      </c>
      <c r="L65" s="288">
        <f>C65-D65+G65-H65+I65-J65</f>
        <v>-1</v>
      </c>
      <c r="M65" s="288">
        <v>3</v>
      </c>
      <c r="N65" s="213"/>
      <c r="O65" s="290" t="str">
        <f>S9</f>
        <v>坂西ジュニオール</v>
      </c>
      <c r="P65" s="291"/>
      <c r="Q65" s="216">
        <f>T63</f>
        <v>0</v>
      </c>
      <c r="R65" s="216">
        <f>S63</f>
        <v>3</v>
      </c>
      <c r="S65" s="294"/>
      <c r="T65" s="295"/>
      <c r="U65" s="216">
        <f>K58</f>
        <v>0</v>
      </c>
      <c r="V65" s="216">
        <f>Q58</f>
        <v>0</v>
      </c>
      <c r="W65" s="216">
        <f>K44</f>
        <v>2</v>
      </c>
      <c r="X65" s="216">
        <f>Q44</f>
        <v>0</v>
      </c>
      <c r="Y65" s="298">
        <f>COUNTIF(Q66:X66,"○")*3+COUNTIF(Q66:X66,"△")</f>
        <v>4</v>
      </c>
      <c r="Z65" s="298">
        <f>Q65-R65+U65-V65+W65-X65</f>
        <v>-1</v>
      </c>
      <c r="AA65" s="298">
        <v>2</v>
      </c>
    </row>
    <row r="66" spans="1:27" ht="18" customHeight="1">
      <c r="A66" s="283"/>
      <c r="B66" s="283"/>
      <c r="C66" s="300" t="str">
        <f>IF(C65&gt;D65,"○",IF(C65&lt;D65,"×",IF(C65=D65,"△")))</f>
        <v>△</v>
      </c>
      <c r="D66" s="301"/>
      <c r="E66" s="296"/>
      <c r="F66" s="297"/>
      <c r="G66" s="300" t="str">
        <f>IF(G65&gt;H65,"○",IF(G65&lt;H65,"×",IF(G65=H65,"△")))</f>
        <v>×</v>
      </c>
      <c r="H66" s="301"/>
      <c r="I66" s="300" t="str">
        <f>IF(I65&gt;J65,"○",IF(I65&lt;J65,"×",IF(I65=J65,"△")))</f>
        <v>△</v>
      </c>
      <c r="J66" s="301"/>
      <c r="K66" s="289"/>
      <c r="L66" s="289"/>
      <c r="M66" s="289"/>
      <c r="N66" s="213"/>
      <c r="O66" s="292"/>
      <c r="P66" s="293"/>
      <c r="Q66" s="300" t="str">
        <f>IF(Q65&gt;R65,"○",IF(Q65&lt;R65,"×",IF(Q65=R65,"△")))</f>
        <v>×</v>
      </c>
      <c r="R66" s="301"/>
      <c r="S66" s="296"/>
      <c r="T66" s="297"/>
      <c r="U66" s="300" t="str">
        <f>IF(U65&gt;V65,"○",IF(U65&lt;V65,"×",IF(U65=V65,"△")))</f>
        <v>△</v>
      </c>
      <c r="V66" s="301"/>
      <c r="W66" s="300" t="str">
        <f>IF(W65&gt;X65,"○",IF(W65&lt;X65,"×",IF(W65=X65,"△")))</f>
        <v>○</v>
      </c>
      <c r="X66" s="301"/>
      <c r="Y66" s="299"/>
      <c r="Z66" s="299"/>
      <c r="AA66" s="299"/>
    </row>
    <row r="67" spans="1:27" ht="18" customHeight="1">
      <c r="A67" s="283" t="str">
        <f>H9</f>
        <v>東那須野ＦＣフェニックス</v>
      </c>
      <c r="B67" s="283"/>
      <c r="C67" s="216">
        <f>H63</f>
        <v>0</v>
      </c>
      <c r="D67" s="216">
        <f>G63</f>
        <v>4</v>
      </c>
      <c r="E67" s="216">
        <f>H65</f>
        <v>1</v>
      </c>
      <c r="F67" s="216">
        <f>G65</f>
        <v>0</v>
      </c>
      <c r="G67" s="294"/>
      <c r="H67" s="295"/>
      <c r="I67" s="216">
        <f>K23</f>
        <v>0</v>
      </c>
      <c r="J67" s="216">
        <f>Q23</f>
        <v>0</v>
      </c>
      <c r="K67" s="288">
        <f>COUNTIF(C68:J68,"○")*3+COUNTIF(C68:J68,"△")</f>
        <v>4</v>
      </c>
      <c r="L67" s="288">
        <f>C67-D67+E67-F67+I67-J67</f>
        <v>-3</v>
      </c>
      <c r="M67" s="288">
        <v>2</v>
      </c>
      <c r="N67" s="213"/>
      <c r="O67" s="290" t="str">
        <f>V9</f>
        <v>今市ＦＣプログレス</v>
      </c>
      <c r="P67" s="291"/>
      <c r="Q67" s="216">
        <f>V63</f>
        <v>0</v>
      </c>
      <c r="R67" s="216">
        <f>U63</f>
        <v>2</v>
      </c>
      <c r="S67" s="216">
        <f>V65</f>
        <v>0</v>
      </c>
      <c r="T67" s="216">
        <f>U65</f>
        <v>0</v>
      </c>
      <c r="U67" s="294"/>
      <c r="V67" s="295"/>
      <c r="W67" s="216">
        <f>K30</f>
        <v>0</v>
      </c>
      <c r="X67" s="216">
        <f>Q30</f>
        <v>0</v>
      </c>
      <c r="Y67" s="298">
        <f>COUNTIF(Q68:X68,"○")*3+COUNTIF(Q68:X68,"△")</f>
        <v>2</v>
      </c>
      <c r="Z67" s="298">
        <f>Q67-R67+S67-T67+W67-X67</f>
        <v>-2</v>
      </c>
      <c r="AA67" s="298">
        <v>3</v>
      </c>
    </row>
    <row r="68" spans="1:27" ht="18" customHeight="1">
      <c r="A68" s="283"/>
      <c r="B68" s="283"/>
      <c r="C68" s="300" t="str">
        <f>IF(C67&gt;D67,"○",IF(C67&lt;D67,"×",IF(C67=D67,"△")))</f>
        <v>×</v>
      </c>
      <c r="D68" s="301"/>
      <c r="E68" s="300" t="str">
        <f>IF(E67&gt;F67,"○",IF(E67&lt;F67,"×",IF(E67=F67,"△")))</f>
        <v>○</v>
      </c>
      <c r="F68" s="301"/>
      <c r="G68" s="296"/>
      <c r="H68" s="297"/>
      <c r="I68" s="300" t="str">
        <f>IF(I67&gt;J67,"○",IF(I67&lt;J67,"×",IF(I67=J67,"△")))</f>
        <v>△</v>
      </c>
      <c r="J68" s="301"/>
      <c r="K68" s="289"/>
      <c r="L68" s="289"/>
      <c r="M68" s="289"/>
      <c r="N68" s="213"/>
      <c r="O68" s="292"/>
      <c r="P68" s="293"/>
      <c r="Q68" s="300" t="str">
        <f>IF(Q67&gt;R67,"○",IF(Q67&lt;R67,"×",IF(Q67=R67,"△")))</f>
        <v>×</v>
      </c>
      <c r="R68" s="301"/>
      <c r="S68" s="300" t="str">
        <f>IF(S67&gt;T67,"○",IF(S67&lt;T67,"×",IF(S67=T67,"△")))</f>
        <v>△</v>
      </c>
      <c r="T68" s="301"/>
      <c r="U68" s="296"/>
      <c r="V68" s="297"/>
      <c r="W68" s="300" t="str">
        <f>IF(W67&gt;X67,"○",IF(W67&lt;X67,"×",IF(W67=X67,"△")))</f>
        <v>△</v>
      </c>
      <c r="X68" s="301"/>
      <c r="Y68" s="299"/>
      <c r="Z68" s="299"/>
      <c r="AA68" s="299"/>
    </row>
    <row r="69" spans="1:27" ht="18" customHeight="1">
      <c r="A69" s="283" t="str">
        <f>K9</f>
        <v>さくらボン・ディ・ボーラ</v>
      </c>
      <c r="B69" s="283"/>
      <c r="C69" s="216">
        <f>J63</f>
        <v>0</v>
      </c>
      <c r="D69" s="216">
        <f>I63</f>
        <v>2</v>
      </c>
      <c r="E69" s="216">
        <f>J65</f>
        <v>1</v>
      </c>
      <c r="F69" s="216">
        <f>I65</f>
        <v>1</v>
      </c>
      <c r="G69" s="216">
        <f>J67</f>
        <v>0</v>
      </c>
      <c r="H69" s="216">
        <f>I67</f>
        <v>0</v>
      </c>
      <c r="I69" s="284"/>
      <c r="J69" s="285"/>
      <c r="K69" s="288">
        <f>COUNTIF(C70:J70,"○")*3+COUNTIF(C70:J70,"△")</f>
        <v>2</v>
      </c>
      <c r="L69" s="288">
        <f>C69-D69+E69-F69+G69-H69</f>
        <v>-2</v>
      </c>
      <c r="M69" s="288">
        <v>4</v>
      </c>
      <c r="N69" s="213"/>
      <c r="O69" s="316" t="str">
        <f>Y9</f>
        <v>ブラッドレスサッカースクール</v>
      </c>
      <c r="P69" s="317"/>
      <c r="Q69" s="216">
        <f>X63</f>
        <v>0</v>
      </c>
      <c r="R69" s="216">
        <f>W63</f>
        <v>8</v>
      </c>
      <c r="S69" s="216">
        <f>X65</f>
        <v>0</v>
      </c>
      <c r="T69" s="216">
        <f>W65</f>
        <v>2</v>
      </c>
      <c r="U69" s="216">
        <f>X67</f>
        <v>0</v>
      </c>
      <c r="V69" s="216">
        <f>W67</f>
        <v>0</v>
      </c>
      <c r="W69" s="294"/>
      <c r="X69" s="295"/>
      <c r="Y69" s="298">
        <f>COUNTIF(Q70:X70,"○")*3+COUNTIF(Q70:X70,"△")</f>
        <v>1</v>
      </c>
      <c r="Z69" s="298">
        <f>Q69-R69+S69-T69+U69-V69</f>
        <v>-10</v>
      </c>
      <c r="AA69" s="298">
        <v>4</v>
      </c>
    </row>
    <row r="70" spans="1:27" ht="18" customHeight="1">
      <c r="A70" s="283"/>
      <c r="B70" s="283"/>
      <c r="C70" s="300" t="str">
        <f>IF(C69&gt;D69,"○",IF(C69&lt;D69,"×",IF(C69=D69,"△")))</f>
        <v>×</v>
      </c>
      <c r="D70" s="301"/>
      <c r="E70" s="300" t="str">
        <f>IF(E69&gt;F69,"○",IF(E69&lt;F69,"×",IF(E69=F69,"△")))</f>
        <v>△</v>
      </c>
      <c r="F70" s="301"/>
      <c r="G70" s="300" t="str">
        <f>IF(G69&gt;H69,"○",IF(G69&lt;H69,"×",IF(G69=H69,"△")))</f>
        <v>△</v>
      </c>
      <c r="H70" s="301"/>
      <c r="I70" s="286"/>
      <c r="J70" s="287"/>
      <c r="K70" s="289"/>
      <c r="L70" s="289"/>
      <c r="M70" s="289"/>
      <c r="N70" s="213"/>
      <c r="O70" s="318"/>
      <c r="P70" s="319"/>
      <c r="Q70" s="300" t="str">
        <f>IF(Q69&gt;R69,"○",IF(Q69&lt;R69,"×",IF(Q69=R69,"△")))</f>
        <v>×</v>
      </c>
      <c r="R70" s="301"/>
      <c r="S70" s="300" t="str">
        <f>IF(S69&gt;T69,"○",IF(S69&lt;T69,"×",IF(S69=T69,"△")))</f>
        <v>×</v>
      </c>
      <c r="T70" s="301"/>
      <c r="U70" s="300" t="str">
        <f>IF(U69&gt;V69,"○",IF(U69&lt;V69,"×",IF(U69=V69,"△")))</f>
        <v>△</v>
      </c>
      <c r="V70" s="301"/>
      <c r="W70" s="296"/>
      <c r="X70" s="297"/>
      <c r="Y70" s="299"/>
      <c r="Z70" s="299"/>
      <c r="AA70" s="299"/>
    </row>
  </sheetData>
  <mergeCells count="223">
    <mergeCell ref="D1:F1"/>
    <mergeCell ref="O1:Q1"/>
    <mergeCell ref="S1:AA1"/>
    <mergeCell ref="O3:Q3"/>
    <mergeCell ref="F4:G4"/>
    <mergeCell ref="T4:U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V19:Y19"/>
    <mergeCell ref="C20:C21"/>
    <mergeCell ref="D20:D21"/>
    <mergeCell ref="E20:F21"/>
    <mergeCell ref="G20:J21"/>
    <mergeCell ref="K20:K21"/>
    <mergeCell ref="L20:L21"/>
    <mergeCell ref="P20:P21"/>
    <mergeCell ref="Q20:Q21"/>
    <mergeCell ref="R20:U21"/>
    <mergeCell ref="V20:Y21"/>
    <mergeCell ref="V23:Y24"/>
    <mergeCell ref="C27:C28"/>
    <mergeCell ref="D27:D28"/>
    <mergeCell ref="E27:F28"/>
    <mergeCell ref="G27:J28"/>
    <mergeCell ref="K27:K28"/>
    <mergeCell ref="L27:L28"/>
    <mergeCell ref="P27:P28"/>
    <mergeCell ref="Q27:Q28"/>
    <mergeCell ref="R27:U28"/>
    <mergeCell ref="V27:Y28"/>
    <mergeCell ref="C23:C24"/>
    <mergeCell ref="D23:D24"/>
    <mergeCell ref="E23:F24"/>
    <mergeCell ref="G23:J24"/>
    <mergeCell ref="K23:K24"/>
    <mergeCell ref="L23:L24"/>
    <mergeCell ref="P23:P24"/>
    <mergeCell ref="Q23:Q24"/>
    <mergeCell ref="R23:U24"/>
    <mergeCell ref="V30:Y31"/>
    <mergeCell ref="C34:C35"/>
    <mergeCell ref="D34:D35"/>
    <mergeCell ref="E34:F35"/>
    <mergeCell ref="G34:J35"/>
    <mergeCell ref="K34:K35"/>
    <mergeCell ref="L34:L35"/>
    <mergeCell ref="P34:P35"/>
    <mergeCell ref="Q34:Q35"/>
    <mergeCell ref="R34:U35"/>
    <mergeCell ref="V34:Y35"/>
    <mergeCell ref="C30:C31"/>
    <mergeCell ref="D30:D31"/>
    <mergeCell ref="E30:F31"/>
    <mergeCell ref="G30:J31"/>
    <mergeCell ref="K30:K31"/>
    <mergeCell ref="L30:L31"/>
    <mergeCell ref="P30:P31"/>
    <mergeCell ref="Q30:Q31"/>
    <mergeCell ref="R30:U31"/>
    <mergeCell ref="V37:Y38"/>
    <mergeCell ref="C41:C42"/>
    <mergeCell ref="D41:D42"/>
    <mergeCell ref="E41:F42"/>
    <mergeCell ref="G41:J42"/>
    <mergeCell ref="K41:K42"/>
    <mergeCell ref="L41:L42"/>
    <mergeCell ref="P41:P42"/>
    <mergeCell ref="Q41:Q42"/>
    <mergeCell ref="R41:U42"/>
    <mergeCell ref="V41:Y42"/>
    <mergeCell ref="C37:C38"/>
    <mergeCell ref="D37:D38"/>
    <mergeCell ref="E37:F38"/>
    <mergeCell ref="G37:J38"/>
    <mergeCell ref="K37:K38"/>
    <mergeCell ref="L37:L38"/>
    <mergeCell ref="P37:P38"/>
    <mergeCell ref="Q37:Q38"/>
    <mergeCell ref="R37:U38"/>
    <mergeCell ref="V44:Y45"/>
    <mergeCell ref="C48:C49"/>
    <mergeCell ref="D48:D49"/>
    <mergeCell ref="E48:F49"/>
    <mergeCell ref="G48:J49"/>
    <mergeCell ref="K48:K49"/>
    <mergeCell ref="L48:L49"/>
    <mergeCell ref="P48:P49"/>
    <mergeCell ref="Q48:Q49"/>
    <mergeCell ref="R48:U49"/>
    <mergeCell ref="V48:Y49"/>
    <mergeCell ref="C44:C45"/>
    <mergeCell ref="D44:D45"/>
    <mergeCell ref="E44:F45"/>
    <mergeCell ref="G44:J45"/>
    <mergeCell ref="K44:K45"/>
    <mergeCell ref="L44:L45"/>
    <mergeCell ref="P44:P45"/>
    <mergeCell ref="Q44:Q45"/>
    <mergeCell ref="R44:U45"/>
    <mergeCell ref="R58:U59"/>
    <mergeCell ref="V51:Y52"/>
    <mergeCell ref="C55:C56"/>
    <mergeCell ref="D55:D56"/>
    <mergeCell ref="E55:F56"/>
    <mergeCell ref="G55:J56"/>
    <mergeCell ref="K55:K56"/>
    <mergeCell ref="L55:L56"/>
    <mergeCell ref="P55:P56"/>
    <mergeCell ref="Q55:Q56"/>
    <mergeCell ref="R55:U56"/>
    <mergeCell ref="V55:Y56"/>
    <mergeCell ref="C51:C52"/>
    <mergeCell ref="D51:D52"/>
    <mergeCell ref="E51:F52"/>
    <mergeCell ref="G51:J52"/>
    <mergeCell ref="K51:K52"/>
    <mergeCell ref="L51:L52"/>
    <mergeCell ref="P51:P52"/>
    <mergeCell ref="Q51:Q52"/>
    <mergeCell ref="R51:U52"/>
    <mergeCell ref="E64:F64"/>
    <mergeCell ref="G64:H64"/>
    <mergeCell ref="I64:J64"/>
    <mergeCell ref="S64:T64"/>
    <mergeCell ref="U64:V64"/>
    <mergeCell ref="W64:X64"/>
    <mergeCell ref="V58:Y59"/>
    <mergeCell ref="A61:B62"/>
    <mergeCell ref="C61:D62"/>
    <mergeCell ref="E61:F62"/>
    <mergeCell ref="G61:H62"/>
    <mergeCell ref="I61:J62"/>
    <mergeCell ref="K61:K62"/>
    <mergeCell ref="L61:L62"/>
    <mergeCell ref="M61:M62"/>
    <mergeCell ref="O61:P62"/>
    <mergeCell ref="C58:C59"/>
    <mergeCell ref="D58:D59"/>
    <mergeCell ref="E58:F59"/>
    <mergeCell ref="G58:J59"/>
    <mergeCell ref="K58:K59"/>
    <mergeCell ref="L58:L59"/>
    <mergeCell ref="P58:P59"/>
    <mergeCell ref="Q58:Q59"/>
    <mergeCell ref="Z65:Z66"/>
    <mergeCell ref="AA65:AA66"/>
    <mergeCell ref="G66:H66"/>
    <mergeCell ref="I66:J66"/>
    <mergeCell ref="Q66:R66"/>
    <mergeCell ref="U66:V66"/>
    <mergeCell ref="W66:X66"/>
    <mergeCell ref="AA61:AA62"/>
    <mergeCell ref="A63:B64"/>
    <mergeCell ref="C63:D64"/>
    <mergeCell ref="K63:K64"/>
    <mergeCell ref="L63:L64"/>
    <mergeCell ref="M63:M64"/>
    <mergeCell ref="O63:P64"/>
    <mergeCell ref="Q63:R64"/>
    <mergeCell ref="Y63:Y64"/>
    <mergeCell ref="Z63:Z64"/>
    <mergeCell ref="Q61:R62"/>
    <mergeCell ref="S61:T62"/>
    <mergeCell ref="U61:V62"/>
    <mergeCell ref="W61:X62"/>
    <mergeCell ref="Y61:Y62"/>
    <mergeCell ref="Z61:Z62"/>
    <mergeCell ref="AA63:AA64"/>
    <mergeCell ref="A65:B66"/>
    <mergeCell ref="E65:F66"/>
    <mergeCell ref="K65:K66"/>
    <mergeCell ref="L65:L66"/>
    <mergeCell ref="M65:M66"/>
    <mergeCell ref="O65:P66"/>
    <mergeCell ref="C66:D66"/>
    <mergeCell ref="S65:T66"/>
    <mergeCell ref="Y65:Y66"/>
    <mergeCell ref="AA67:AA68"/>
    <mergeCell ref="C68:D68"/>
    <mergeCell ref="E68:F68"/>
    <mergeCell ref="I68:J68"/>
    <mergeCell ref="Q68:R68"/>
    <mergeCell ref="S68:T68"/>
    <mergeCell ref="W68:X68"/>
    <mergeCell ref="AA69:AA70"/>
    <mergeCell ref="C70:D70"/>
    <mergeCell ref="E70:F70"/>
    <mergeCell ref="G70:H70"/>
    <mergeCell ref="Q70:R70"/>
    <mergeCell ref="S70:T70"/>
    <mergeCell ref="U70:V70"/>
    <mergeCell ref="G67:H68"/>
    <mergeCell ref="K67:K68"/>
    <mergeCell ref="L67:L68"/>
    <mergeCell ref="M67:M68"/>
    <mergeCell ref="O67:P68"/>
    <mergeCell ref="A69:B70"/>
    <mergeCell ref="I69:J70"/>
    <mergeCell ref="K69:K70"/>
    <mergeCell ref="L69:L70"/>
    <mergeCell ref="M69:M70"/>
    <mergeCell ref="O69:P70"/>
    <mergeCell ref="U67:V68"/>
    <mergeCell ref="Y67:Y68"/>
    <mergeCell ref="Z67:Z68"/>
    <mergeCell ref="W69:X70"/>
    <mergeCell ref="Y69:Y70"/>
    <mergeCell ref="Z69:Z70"/>
    <mergeCell ref="A67:B6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70"/>
  <sheetViews>
    <sheetView view="pageBreakPreview" zoomScaleNormal="100" zoomScaleSheetLayoutView="100" workbookViewId="0"/>
  </sheetViews>
  <sheetFormatPr defaultRowHeight="13.2"/>
  <cols>
    <col min="1" max="28" width="5.6640625" customWidth="1"/>
    <col min="29" max="256" width="11" customWidth="1"/>
  </cols>
  <sheetData>
    <row r="1" spans="1:27" ht="23.1" customHeight="1">
      <c r="A1" s="31" t="s">
        <v>132</v>
      </c>
      <c r="B1" s="31"/>
      <c r="C1" s="31"/>
      <c r="D1" s="261">
        <f>組み合わせ!C4</f>
        <v>44185</v>
      </c>
      <c r="E1" s="262"/>
      <c r="F1" s="262"/>
      <c r="G1" s="31"/>
      <c r="O1" s="263" t="s">
        <v>171</v>
      </c>
      <c r="P1" s="263"/>
      <c r="Q1" s="263"/>
      <c r="S1" s="263" t="str">
        <f>組み合わせ!AL6</f>
        <v>栃木市大平運動公園</v>
      </c>
      <c r="T1" s="263"/>
      <c r="U1" s="263"/>
      <c r="V1" s="263"/>
      <c r="W1" s="263"/>
      <c r="X1" s="263"/>
      <c r="Y1" s="263"/>
      <c r="Z1" s="263"/>
      <c r="AA1" s="263"/>
    </row>
    <row r="2" spans="1:27" ht="23.1" customHeight="1">
      <c r="A2" s="31"/>
      <c r="B2" s="31"/>
      <c r="C2" s="31"/>
      <c r="D2" s="31" t="s">
        <v>134</v>
      </c>
      <c r="E2" s="31"/>
      <c r="F2" s="31"/>
      <c r="G2" s="31"/>
      <c r="H2" s="31"/>
      <c r="I2" s="31"/>
      <c r="J2" s="31"/>
      <c r="O2" s="188"/>
      <c r="P2" s="188"/>
      <c r="Q2" s="188"/>
      <c r="R2" s="32"/>
      <c r="S2" s="32"/>
      <c r="T2" s="32"/>
      <c r="U2" s="32"/>
      <c r="V2" s="32"/>
      <c r="W2" s="32"/>
      <c r="X2" s="32"/>
      <c r="Y2" s="32"/>
    </row>
    <row r="3" spans="1:27" ht="23.1" customHeight="1">
      <c r="A3" s="31"/>
      <c r="E3" s="31"/>
      <c r="F3" s="33"/>
      <c r="G3" s="33"/>
      <c r="H3" s="33"/>
      <c r="I3" s="33"/>
      <c r="J3" s="33"/>
      <c r="K3" s="33"/>
      <c r="L3" s="33"/>
      <c r="M3" s="33"/>
      <c r="N3" s="33"/>
      <c r="O3" s="263"/>
      <c r="P3" s="263"/>
      <c r="Q3" s="263"/>
      <c r="R3" s="32"/>
      <c r="S3" s="32"/>
      <c r="T3" s="32"/>
      <c r="U3" s="32"/>
      <c r="V3" s="32"/>
      <c r="W3" s="32"/>
    </row>
    <row r="4" spans="1:27" ht="20.100000000000001" customHeight="1">
      <c r="A4" s="31"/>
      <c r="B4" s="31"/>
      <c r="C4" s="31"/>
      <c r="D4" s="31"/>
      <c r="E4" s="31"/>
      <c r="F4" s="263" t="s">
        <v>172</v>
      </c>
      <c r="G4" s="263"/>
      <c r="H4" s="31"/>
      <c r="P4" s="188"/>
      <c r="Q4" s="188"/>
      <c r="R4" s="188"/>
      <c r="S4" s="32"/>
      <c r="T4" s="263" t="s">
        <v>173</v>
      </c>
      <c r="U4" s="263"/>
      <c r="V4" s="32"/>
      <c r="W4" s="32"/>
      <c r="X4" s="32"/>
    </row>
    <row r="5" spans="1:27" ht="20.100000000000001" customHeight="1" thickBot="1">
      <c r="A5" s="22"/>
      <c r="B5" s="22"/>
      <c r="C5" s="22"/>
      <c r="D5" s="22"/>
      <c r="E5" s="22"/>
      <c r="F5" s="22"/>
      <c r="G5" s="406"/>
      <c r="H5" s="407"/>
      <c r="I5" s="407"/>
      <c r="J5" s="407"/>
      <c r="K5" s="407"/>
      <c r="L5" s="211"/>
      <c r="M5" s="211"/>
      <c r="N5" s="211"/>
      <c r="O5" s="85"/>
      <c r="P5" s="211"/>
      <c r="Q5" s="211"/>
      <c r="R5" s="211"/>
      <c r="S5" s="211"/>
      <c r="T5" s="212"/>
      <c r="U5" s="211"/>
      <c r="V5" s="22"/>
      <c r="W5" s="22"/>
      <c r="X5" s="22"/>
      <c r="Y5" s="22"/>
    </row>
    <row r="6" spans="1:27" ht="20.100000000000001" customHeight="1" thickTop="1">
      <c r="A6" s="22"/>
      <c r="B6" s="22"/>
      <c r="C6" s="36"/>
      <c r="D6" s="34"/>
      <c r="E6" s="43"/>
      <c r="F6" s="44"/>
      <c r="G6" s="211"/>
      <c r="H6" s="211"/>
      <c r="I6" s="397"/>
      <c r="J6" s="211"/>
      <c r="K6" s="212"/>
      <c r="L6" s="22"/>
      <c r="M6" s="22"/>
      <c r="N6" s="22"/>
      <c r="P6" s="22"/>
      <c r="Q6" s="36"/>
      <c r="R6" s="34"/>
      <c r="S6" s="410"/>
      <c r="T6" s="411"/>
      <c r="U6" s="399"/>
      <c r="V6" s="412"/>
      <c r="W6" s="413"/>
      <c r="X6" s="399"/>
      <c r="Y6" s="402"/>
    </row>
    <row r="7" spans="1:27" ht="20.100000000000001" customHeight="1">
      <c r="A7" s="22"/>
      <c r="B7" s="22"/>
      <c r="C7" s="37"/>
      <c r="D7" s="22"/>
      <c r="E7" s="21"/>
      <c r="F7" s="37"/>
      <c r="G7" s="22"/>
      <c r="H7" s="211"/>
      <c r="I7" s="397"/>
      <c r="J7" s="211"/>
      <c r="K7" s="212"/>
      <c r="L7" s="22"/>
      <c r="M7" s="22"/>
      <c r="N7" s="22"/>
      <c r="P7" s="22"/>
      <c r="Q7" s="37"/>
      <c r="R7" s="22"/>
      <c r="S7" s="211"/>
      <c r="T7" s="397"/>
      <c r="U7" s="211"/>
      <c r="V7" s="21"/>
      <c r="W7" s="37"/>
      <c r="X7" s="211"/>
      <c r="Y7" s="212"/>
    </row>
    <row r="8" spans="1:27" ht="20.100000000000001" customHeight="1">
      <c r="A8" s="22"/>
      <c r="B8" s="264">
        <v>1</v>
      </c>
      <c r="C8" s="264"/>
      <c r="D8" s="22"/>
      <c r="E8" s="264">
        <v>2</v>
      </c>
      <c r="F8" s="264"/>
      <c r="G8" s="22"/>
      <c r="H8" s="264">
        <v>3</v>
      </c>
      <c r="I8" s="264"/>
      <c r="J8" s="22"/>
      <c r="K8" s="264">
        <v>4</v>
      </c>
      <c r="L8" s="264"/>
      <c r="M8" s="22"/>
      <c r="N8" s="22"/>
      <c r="P8" s="264">
        <v>5</v>
      </c>
      <c r="Q8" s="264"/>
      <c r="R8" s="22"/>
      <c r="S8" s="264">
        <v>6</v>
      </c>
      <c r="T8" s="264"/>
      <c r="U8" s="22"/>
      <c r="V8" s="264">
        <v>7</v>
      </c>
      <c r="W8" s="264"/>
      <c r="X8" s="22"/>
      <c r="Y8" s="264">
        <v>8</v>
      </c>
      <c r="Z8" s="264"/>
    </row>
    <row r="9" spans="1:27" ht="20.100000000000001" customHeight="1">
      <c r="A9" s="22"/>
      <c r="B9" s="266" t="str">
        <f>組み合わせ!AH22</f>
        <v>ＳＡＫＵＲＡ　ＦＯＯＴＢＡＬＬ　ＣＬＵＢ　Ｊｒ</v>
      </c>
      <c r="C9" s="266"/>
      <c r="D9" s="202"/>
      <c r="E9" s="266" t="str">
        <f>組み合わせ!AH20</f>
        <v>ＦＣ毛野</v>
      </c>
      <c r="F9" s="266"/>
      <c r="G9" s="122"/>
      <c r="H9" s="404" t="str">
        <f>組み合わせ!AH18</f>
        <v>赤羽スポーツ少年団</v>
      </c>
      <c r="I9" s="404"/>
      <c r="J9" s="122"/>
      <c r="K9" s="403" t="str">
        <f>組み合わせ!AH16</f>
        <v>富士見サッカースポーツ少年団</v>
      </c>
      <c r="L9" s="403"/>
      <c r="M9" s="122"/>
      <c r="N9" s="122"/>
      <c r="P9" s="266" t="str">
        <f>組み合わせ!AH12</f>
        <v>稲村フットボールクラブ</v>
      </c>
      <c r="Q9" s="266"/>
      <c r="R9" s="122"/>
      <c r="S9" s="403" t="str">
        <f>組み合わせ!AH10</f>
        <v>ＦＣバジェルボ那須烏山</v>
      </c>
      <c r="T9" s="403"/>
      <c r="U9" s="122"/>
      <c r="V9" s="266" t="str">
        <f>組み合わせ!AH8</f>
        <v>ＮＩＫＫＯ　ＳＰＯＲＴＳ　ＣＬＵＢセントラル</v>
      </c>
      <c r="W9" s="266"/>
      <c r="X9" s="122"/>
      <c r="Y9" s="404" t="str">
        <f>組み合わせ!AH6</f>
        <v>Ｓ４ スペランツァ</v>
      </c>
      <c r="Z9" s="404"/>
    </row>
    <row r="10" spans="1:27" ht="20.100000000000001" customHeight="1">
      <c r="A10" s="22"/>
      <c r="B10" s="266"/>
      <c r="C10" s="266"/>
      <c r="D10" s="202"/>
      <c r="E10" s="266"/>
      <c r="F10" s="266"/>
      <c r="G10" s="122"/>
      <c r="H10" s="404"/>
      <c r="I10" s="404"/>
      <c r="J10" s="122"/>
      <c r="K10" s="403"/>
      <c r="L10" s="403"/>
      <c r="M10" s="122"/>
      <c r="N10" s="122"/>
      <c r="O10" s="122"/>
      <c r="P10" s="266"/>
      <c r="Q10" s="266"/>
      <c r="R10" s="122"/>
      <c r="S10" s="403"/>
      <c r="T10" s="403"/>
      <c r="U10" s="122"/>
      <c r="V10" s="266"/>
      <c r="W10" s="266"/>
      <c r="X10" s="122"/>
      <c r="Y10" s="404"/>
      <c r="Z10" s="404"/>
    </row>
    <row r="11" spans="1:27" ht="20.100000000000001" customHeight="1">
      <c r="A11" s="22"/>
      <c r="B11" s="266"/>
      <c r="C11" s="266"/>
      <c r="D11" s="202"/>
      <c r="E11" s="266"/>
      <c r="F11" s="266"/>
      <c r="G11" s="122"/>
      <c r="H11" s="404"/>
      <c r="I11" s="404"/>
      <c r="J11" s="122"/>
      <c r="K11" s="403"/>
      <c r="L11" s="403"/>
      <c r="M11" s="122"/>
      <c r="N11" s="122"/>
      <c r="O11" s="122"/>
      <c r="P11" s="266"/>
      <c r="Q11" s="266"/>
      <c r="R11" s="122"/>
      <c r="S11" s="403"/>
      <c r="T11" s="403"/>
      <c r="U11" s="122"/>
      <c r="V11" s="266"/>
      <c r="W11" s="266"/>
      <c r="X11" s="122"/>
      <c r="Y11" s="404"/>
      <c r="Z11" s="404"/>
    </row>
    <row r="12" spans="1:27" ht="20.100000000000001" customHeight="1">
      <c r="A12" s="22"/>
      <c r="B12" s="266"/>
      <c r="C12" s="266"/>
      <c r="D12" s="202"/>
      <c r="E12" s="266"/>
      <c r="F12" s="266"/>
      <c r="G12" s="122"/>
      <c r="H12" s="404"/>
      <c r="I12" s="404"/>
      <c r="J12" s="122"/>
      <c r="K12" s="403"/>
      <c r="L12" s="403"/>
      <c r="M12" s="122"/>
      <c r="N12" s="122"/>
      <c r="O12" s="122"/>
      <c r="P12" s="266"/>
      <c r="Q12" s="266"/>
      <c r="R12" s="122"/>
      <c r="S12" s="403"/>
      <c r="T12" s="403"/>
      <c r="U12" s="122"/>
      <c r="V12" s="266"/>
      <c r="W12" s="266"/>
      <c r="X12" s="122"/>
      <c r="Y12" s="404"/>
      <c r="Z12" s="404"/>
    </row>
    <row r="13" spans="1:27" ht="20.100000000000001" customHeight="1">
      <c r="A13" s="22"/>
      <c r="B13" s="266"/>
      <c r="C13" s="266"/>
      <c r="D13" s="202"/>
      <c r="E13" s="266"/>
      <c r="F13" s="266"/>
      <c r="G13" s="122"/>
      <c r="H13" s="404"/>
      <c r="I13" s="404"/>
      <c r="J13" s="122"/>
      <c r="K13" s="403"/>
      <c r="L13" s="403"/>
      <c r="M13" s="122"/>
      <c r="N13" s="122"/>
      <c r="O13" s="122"/>
      <c r="P13" s="266"/>
      <c r="Q13" s="266"/>
      <c r="R13" s="122"/>
      <c r="S13" s="403"/>
      <c r="T13" s="403"/>
      <c r="U13" s="122"/>
      <c r="V13" s="266"/>
      <c r="W13" s="266"/>
      <c r="X13" s="122"/>
      <c r="Y13" s="404"/>
      <c r="Z13" s="404"/>
    </row>
    <row r="14" spans="1:27" ht="20.100000000000001" customHeight="1">
      <c r="A14" s="22"/>
      <c r="B14" s="266"/>
      <c r="C14" s="266"/>
      <c r="D14" s="202"/>
      <c r="E14" s="266"/>
      <c r="F14" s="266"/>
      <c r="G14" s="122"/>
      <c r="H14" s="404"/>
      <c r="I14" s="404"/>
      <c r="J14" s="122"/>
      <c r="K14" s="403"/>
      <c r="L14" s="403"/>
      <c r="M14" s="122"/>
      <c r="N14" s="122"/>
      <c r="O14" s="122"/>
      <c r="P14" s="266"/>
      <c r="Q14" s="266"/>
      <c r="R14" s="122"/>
      <c r="S14" s="403"/>
      <c r="T14" s="403"/>
      <c r="U14" s="122"/>
      <c r="V14" s="266"/>
      <c r="W14" s="266"/>
      <c r="X14" s="122"/>
      <c r="Y14" s="404"/>
      <c r="Z14" s="404"/>
    </row>
    <row r="15" spans="1:27" ht="20.100000000000001" customHeight="1">
      <c r="A15" s="22"/>
      <c r="B15" s="266"/>
      <c r="C15" s="266"/>
      <c r="D15" s="202"/>
      <c r="E15" s="266"/>
      <c r="F15" s="266"/>
      <c r="G15" s="122"/>
      <c r="H15" s="404"/>
      <c r="I15" s="404"/>
      <c r="J15" s="122"/>
      <c r="K15" s="403"/>
      <c r="L15" s="403"/>
      <c r="M15" s="122"/>
      <c r="N15" s="122"/>
      <c r="O15" s="122"/>
      <c r="P15" s="266"/>
      <c r="Q15" s="266"/>
      <c r="R15" s="122"/>
      <c r="S15" s="403"/>
      <c r="T15" s="403"/>
      <c r="U15" s="122"/>
      <c r="V15" s="266"/>
      <c r="W15" s="266"/>
      <c r="X15" s="122"/>
      <c r="Y15" s="404"/>
      <c r="Z15" s="404"/>
    </row>
    <row r="16" spans="1:27" ht="20.100000000000001" customHeight="1">
      <c r="A16" s="22"/>
      <c r="B16" s="266"/>
      <c r="C16" s="266"/>
      <c r="D16" s="202"/>
      <c r="E16" s="266"/>
      <c r="F16" s="266"/>
      <c r="G16" s="122"/>
      <c r="H16" s="404"/>
      <c r="I16" s="404"/>
      <c r="J16" s="122"/>
      <c r="K16" s="403"/>
      <c r="L16" s="403"/>
      <c r="M16" s="122"/>
      <c r="N16" s="122"/>
      <c r="O16" s="122"/>
      <c r="P16" s="266"/>
      <c r="Q16" s="266"/>
      <c r="R16" s="122"/>
      <c r="S16" s="403"/>
      <c r="T16" s="403"/>
      <c r="U16" s="122"/>
      <c r="V16" s="266"/>
      <c r="W16" s="266"/>
      <c r="X16" s="122"/>
      <c r="Y16" s="404"/>
      <c r="Z16" s="404"/>
    </row>
    <row r="17" spans="1:27" ht="20.100000000000001" customHeight="1">
      <c r="A17" s="22"/>
      <c r="B17" s="266"/>
      <c r="C17" s="266"/>
      <c r="D17" s="202"/>
      <c r="E17" s="266"/>
      <c r="F17" s="266"/>
      <c r="G17" s="122"/>
      <c r="H17" s="404"/>
      <c r="I17" s="404"/>
      <c r="J17" s="122"/>
      <c r="K17" s="403"/>
      <c r="L17" s="403"/>
      <c r="M17" s="122"/>
      <c r="N17" s="122"/>
      <c r="O17" s="122"/>
      <c r="P17" s="266"/>
      <c r="Q17" s="266"/>
      <c r="R17" s="122"/>
      <c r="S17" s="403"/>
      <c r="T17" s="403"/>
      <c r="U17" s="122"/>
      <c r="V17" s="266"/>
      <c r="W17" s="266"/>
      <c r="X17" s="122"/>
      <c r="Y17" s="404"/>
      <c r="Z17" s="404"/>
    </row>
    <row r="18" spans="1:27" ht="20.100000000000001" customHeight="1">
      <c r="A18" s="38"/>
      <c r="B18" s="38"/>
      <c r="C18" s="38"/>
      <c r="D18" s="38"/>
      <c r="E18" s="38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38"/>
      <c r="X18" s="38"/>
      <c r="Y18" s="38"/>
    </row>
    <row r="19" spans="1:27" ht="17.100000000000001" customHeight="1">
      <c r="A19" s="213"/>
      <c r="B19" s="213"/>
      <c r="C19" s="124" t="s">
        <v>137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68" t="s">
        <v>138</v>
      </c>
      <c r="W19" s="268"/>
      <c r="X19" s="268"/>
      <c r="Y19" s="268"/>
      <c r="Z19" s="127"/>
      <c r="AA19" s="213"/>
    </row>
    <row r="20" spans="1:27" ht="17.100000000000001" customHeight="1">
      <c r="A20" s="213"/>
      <c r="B20" s="213"/>
      <c r="C20" s="264" t="s">
        <v>135</v>
      </c>
      <c r="D20" s="264" t="s">
        <v>139</v>
      </c>
      <c r="E20" s="269">
        <v>0.375</v>
      </c>
      <c r="F20" s="269"/>
      <c r="G20" s="274" t="str">
        <f>B9</f>
        <v>ＳＡＫＵＲＡ　ＦＯＯＴＢＡＬＬ　ＣＬＵＢ　Ｊｒ</v>
      </c>
      <c r="H20" s="274"/>
      <c r="I20" s="274"/>
      <c r="J20" s="274"/>
      <c r="K20" s="264">
        <f>M20+M21</f>
        <v>4</v>
      </c>
      <c r="L20" s="273" t="s">
        <v>140</v>
      </c>
      <c r="M20" s="205">
        <v>0</v>
      </c>
      <c r="N20" s="205" t="s">
        <v>141</v>
      </c>
      <c r="O20" s="205">
        <v>1</v>
      </c>
      <c r="P20" s="273" t="s">
        <v>142</v>
      </c>
      <c r="Q20" s="264">
        <f>O20+O21</f>
        <v>2</v>
      </c>
      <c r="R20" s="275" t="str">
        <f>E9</f>
        <v>ＦＣ毛野</v>
      </c>
      <c r="S20" s="275"/>
      <c r="T20" s="275"/>
      <c r="U20" s="275"/>
      <c r="V20" s="272" t="s">
        <v>143</v>
      </c>
      <c r="W20" s="272"/>
      <c r="X20" s="272"/>
      <c r="Y20" s="272"/>
      <c r="Z20" s="209"/>
      <c r="AA20" s="213"/>
    </row>
    <row r="21" spans="1:27" ht="17.100000000000001" customHeight="1">
      <c r="A21" s="213"/>
      <c r="B21" s="213"/>
      <c r="C21" s="264"/>
      <c r="D21" s="264"/>
      <c r="E21" s="269"/>
      <c r="F21" s="269"/>
      <c r="G21" s="274"/>
      <c r="H21" s="274"/>
      <c r="I21" s="274"/>
      <c r="J21" s="274"/>
      <c r="K21" s="264"/>
      <c r="L21" s="273"/>
      <c r="M21" s="205">
        <v>4</v>
      </c>
      <c r="N21" s="205" t="s">
        <v>141</v>
      </c>
      <c r="O21" s="205">
        <v>1</v>
      </c>
      <c r="P21" s="273"/>
      <c r="Q21" s="264"/>
      <c r="R21" s="275"/>
      <c r="S21" s="275"/>
      <c r="T21" s="275"/>
      <c r="U21" s="275"/>
      <c r="V21" s="272"/>
      <c r="W21" s="272"/>
      <c r="X21" s="272"/>
      <c r="Y21" s="272"/>
      <c r="Z21" s="209"/>
      <c r="AA21" s="213"/>
    </row>
    <row r="22" spans="1:27" ht="17.100000000000001" customHeight="1">
      <c r="A22" s="213"/>
      <c r="B22" s="213"/>
      <c r="C22" s="205"/>
      <c r="D22" s="205"/>
      <c r="E22" s="206"/>
      <c r="F22" s="206"/>
      <c r="G22" s="207"/>
      <c r="H22" s="207"/>
      <c r="I22" s="207"/>
      <c r="J22" s="207"/>
      <c r="K22" s="205"/>
      <c r="L22" s="128"/>
      <c r="M22" s="205"/>
      <c r="N22" s="205"/>
      <c r="O22" s="205"/>
      <c r="P22" s="128"/>
      <c r="Q22" s="205"/>
      <c r="R22" s="207"/>
      <c r="S22" s="207"/>
      <c r="T22" s="207"/>
      <c r="U22" s="207"/>
      <c r="V22" s="208"/>
      <c r="W22" s="208"/>
      <c r="X22" s="208"/>
      <c r="Y22" s="208"/>
      <c r="Z22" s="209"/>
      <c r="AA22" s="213"/>
    </row>
    <row r="23" spans="1:27" ht="17.100000000000001" customHeight="1">
      <c r="A23" s="213"/>
      <c r="B23" s="213"/>
      <c r="C23" s="264" t="s">
        <v>136</v>
      </c>
      <c r="D23" s="264" t="s">
        <v>139</v>
      </c>
      <c r="E23" s="269">
        <v>0.375</v>
      </c>
      <c r="F23" s="269"/>
      <c r="G23" s="271" t="str">
        <f>H9</f>
        <v>赤羽スポーツ少年団</v>
      </c>
      <c r="H23" s="271"/>
      <c r="I23" s="271"/>
      <c r="J23" s="271"/>
      <c r="K23" s="264">
        <f>M23+M24</f>
        <v>1</v>
      </c>
      <c r="L23" s="273" t="s">
        <v>140</v>
      </c>
      <c r="M23" s="205">
        <v>0</v>
      </c>
      <c r="N23" s="205" t="s">
        <v>141</v>
      </c>
      <c r="O23" s="205">
        <v>0</v>
      </c>
      <c r="P23" s="273" t="s">
        <v>142</v>
      </c>
      <c r="Q23" s="264">
        <f>O23+O24</f>
        <v>0</v>
      </c>
      <c r="R23" s="275" t="str">
        <f>K9</f>
        <v>富士見サッカースポーツ少年団</v>
      </c>
      <c r="S23" s="275"/>
      <c r="T23" s="275"/>
      <c r="U23" s="275"/>
      <c r="V23" s="272" t="s">
        <v>144</v>
      </c>
      <c r="W23" s="272"/>
      <c r="X23" s="272"/>
      <c r="Y23" s="272"/>
      <c r="Z23" s="209"/>
      <c r="AA23" s="213"/>
    </row>
    <row r="24" spans="1:27" ht="17.100000000000001" customHeight="1">
      <c r="A24" s="213"/>
      <c r="B24" s="213"/>
      <c r="C24" s="264"/>
      <c r="D24" s="264"/>
      <c r="E24" s="269"/>
      <c r="F24" s="269"/>
      <c r="G24" s="271"/>
      <c r="H24" s="271"/>
      <c r="I24" s="271"/>
      <c r="J24" s="271"/>
      <c r="K24" s="264"/>
      <c r="L24" s="273"/>
      <c r="M24" s="205">
        <v>1</v>
      </c>
      <c r="N24" s="205" t="s">
        <v>141</v>
      </c>
      <c r="O24" s="205">
        <v>0</v>
      </c>
      <c r="P24" s="273"/>
      <c r="Q24" s="264"/>
      <c r="R24" s="275"/>
      <c r="S24" s="275"/>
      <c r="T24" s="275"/>
      <c r="U24" s="275"/>
      <c r="V24" s="272"/>
      <c r="W24" s="272"/>
      <c r="X24" s="272"/>
      <c r="Y24" s="272"/>
      <c r="Z24" s="209"/>
      <c r="AA24" s="213"/>
    </row>
    <row r="25" spans="1:27" ht="17.100000000000001" customHeight="1">
      <c r="A25" s="213"/>
      <c r="B25" s="213"/>
      <c r="C25" s="205"/>
      <c r="D25" s="205"/>
      <c r="E25" s="206"/>
      <c r="F25" s="206"/>
      <c r="G25" s="207"/>
      <c r="H25" s="207"/>
      <c r="I25" s="207"/>
      <c r="J25" s="207"/>
      <c r="K25" s="205"/>
      <c r="L25" s="128"/>
      <c r="M25" s="205"/>
      <c r="N25" s="205"/>
      <c r="O25" s="205"/>
      <c r="P25" s="128"/>
      <c r="Q25" s="205"/>
      <c r="R25" s="207"/>
      <c r="S25" s="207"/>
      <c r="T25" s="207"/>
      <c r="U25" s="207"/>
      <c r="V25" s="208"/>
      <c r="W25" s="208"/>
      <c r="X25" s="208"/>
      <c r="Y25" s="208"/>
      <c r="Z25" s="209"/>
      <c r="AA25" s="213"/>
    </row>
    <row r="26" spans="1:27" ht="17.100000000000001" customHeight="1">
      <c r="A26" s="213"/>
      <c r="B26" s="213"/>
      <c r="C26" s="22"/>
      <c r="D26" s="205"/>
      <c r="E26" s="22"/>
      <c r="F26" s="22"/>
      <c r="G26" s="125"/>
      <c r="H26" s="125"/>
      <c r="I26" s="125"/>
      <c r="J26" s="125"/>
      <c r="K26" s="40"/>
      <c r="L26" s="41"/>
      <c r="M26" s="205"/>
      <c r="N26" s="205"/>
      <c r="O26" s="205"/>
      <c r="P26" s="41"/>
      <c r="Q26" s="42"/>
      <c r="R26" s="125"/>
      <c r="S26" s="125"/>
      <c r="T26" s="125"/>
      <c r="U26" s="125"/>
      <c r="V26" s="126"/>
      <c r="W26" s="38"/>
      <c r="X26" s="38"/>
      <c r="Y26" s="38"/>
      <c r="Z26" s="38"/>
      <c r="AA26" s="213"/>
    </row>
    <row r="27" spans="1:27" ht="17.100000000000001" customHeight="1">
      <c r="A27" s="213"/>
      <c r="B27" s="213"/>
      <c r="C27" s="264" t="s">
        <v>135</v>
      </c>
      <c r="D27" s="264" t="s">
        <v>145</v>
      </c>
      <c r="E27" s="269">
        <v>0.40277777777777773</v>
      </c>
      <c r="F27" s="269"/>
      <c r="G27" s="275" t="str">
        <f>P9</f>
        <v>稲村フットボールクラブ</v>
      </c>
      <c r="H27" s="275"/>
      <c r="I27" s="275"/>
      <c r="J27" s="275"/>
      <c r="K27" s="264">
        <f>M27+M28</f>
        <v>0</v>
      </c>
      <c r="L27" s="273" t="s">
        <v>140</v>
      </c>
      <c r="M27" s="205">
        <v>0</v>
      </c>
      <c r="N27" s="205" t="s">
        <v>141</v>
      </c>
      <c r="O27" s="205">
        <v>1</v>
      </c>
      <c r="P27" s="273" t="s">
        <v>142</v>
      </c>
      <c r="Q27" s="264">
        <f>O27+O28</f>
        <v>2</v>
      </c>
      <c r="R27" s="271" t="str">
        <f>S9</f>
        <v>ＦＣバジェルボ那須烏山</v>
      </c>
      <c r="S27" s="271"/>
      <c r="T27" s="271"/>
      <c r="U27" s="271"/>
      <c r="V27" s="272" t="s">
        <v>146</v>
      </c>
      <c r="W27" s="272"/>
      <c r="X27" s="272"/>
      <c r="Y27" s="272"/>
      <c r="Z27" s="209"/>
      <c r="AA27" s="213"/>
    </row>
    <row r="28" spans="1:27" ht="17.100000000000001" customHeight="1">
      <c r="A28" s="213"/>
      <c r="B28" s="213"/>
      <c r="C28" s="264"/>
      <c r="D28" s="264"/>
      <c r="E28" s="269"/>
      <c r="F28" s="269"/>
      <c r="G28" s="275"/>
      <c r="H28" s="275"/>
      <c r="I28" s="275"/>
      <c r="J28" s="275"/>
      <c r="K28" s="264"/>
      <c r="L28" s="273"/>
      <c r="M28" s="205">
        <v>0</v>
      </c>
      <c r="N28" s="205" t="s">
        <v>141</v>
      </c>
      <c r="O28" s="205">
        <v>1</v>
      </c>
      <c r="P28" s="273"/>
      <c r="Q28" s="264"/>
      <c r="R28" s="271"/>
      <c r="S28" s="271"/>
      <c r="T28" s="271"/>
      <c r="U28" s="271"/>
      <c r="V28" s="272"/>
      <c r="W28" s="272"/>
      <c r="X28" s="272"/>
      <c r="Y28" s="272"/>
      <c r="Z28" s="209"/>
      <c r="AA28" s="213"/>
    </row>
    <row r="29" spans="1:27" ht="17.100000000000001" customHeight="1">
      <c r="A29" s="213"/>
      <c r="B29" s="213"/>
      <c r="C29" s="205"/>
      <c r="D29" s="205"/>
      <c r="E29" s="206"/>
      <c r="F29" s="206"/>
      <c r="G29" s="207"/>
      <c r="H29" s="207"/>
      <c r="I29" s="207"/>
      <c r="J29" s="207"/>
      <c r="K29" s="205"/>
      <c r="L29" s="128"/>
      <c r="M29" s="205"/>
      <c r="N29" s="205"/>
      <c r="O29" s="205"/>
      <c r="P29" s="128"/>
      <c r="Q29" s="205"/>
      <c r="R29" s="207"/>
      <c r="S29" s="207"/>
      <c r="T29" s="207"/>
      <c r="U29" s="207"/>
      <c r="V29" s="208"/>
      <c r="W29" s="208"/>
      <c r="X29" s="208"/>
      <c r="Y29" s="208"/>
      <c r="Z29" s="209"/>
      <c r="AA29" s="213"/>
    </row>
    <row r="30" spans="1:27" ht="17.100000000000001" customHeight="1">
      <c r="A30" s="213"/>
      <c r="B30" s="213"/>
      <c r="C30" s="264" t="s">
        <v>136</v>
      </c>
      <c r="D30" s="264" t="s">
        <v>145</v>
      </c>
      <c r="E30" s="269">
        <v>0.40277777777777773</v>
      </c>
      <c r="F30" s="269"/>
      <c r="G30" s="270" t="str">
        <f>V9</f>
        <v>ＮＩＫＫＯ　ＳＰＯＲＴＳ　ＣＬＵＢセントラル</v>
      </c>
      <c r="H30" s="270"/>
      <c r="I30" s="270"/>
      <c r="J30" s="270"/>
      <c r="K30" s="264">
        <f>M30+M31</f>
        <v>0</v>
      </c>
      <c r="L30" s="273" t="s">
        <v>140</v>
      </c>
      <c r="M30" s="205">
        <v>0</v>
      </c>
      <c r="N30" s="205" t="s">
        <v>141</v>
      </c>
      <c r="O30" s="205">
        <v>2</v>
      </c>
      <c r="P30" s="273" t="s">
        <v>142</v>
      </c>
      <c r="Q30" s="264">
        <f>O30+O31</f>
        <v>3</v>
      </c>
      <c r="R30" s="271" t="str">
        <f>Y9</f>
        <v>Ｓ４ スペランツァ</v>
      </c>
      <c r="S30" s="271"/>
      <c r="T30" s="271"/>
      <c r="U30" s="271"/>
      <c r="V30" s="272" t="s">
        <v>147</v>
      </c>
      <c r="W30" s="272"/>
      <c r="X30" s="272"/>
      <c r="Y30" s="272"/>
      <c r="Z30" s="209"/>
      <c r="AA30" s="213"/>
    </row>
    <row r="31" spans="1:27" ht="17.100000000000001" customHeight="1">
      <c r="A31" s="213"/>
      <c r="B31" s="213"/>
      <c r="C31" s="264"/>
      <c r="D31" s="264"/>
      <c r="E31" s="269"/>
      <c r="F31" s="269"/>
      <c r="G31" s="270"/>
      <c r="H31" s="270"/>
      <c r="I31" s="270"/>
      <c r="J31" s="270"/>
      <c r="K31" s="264"/>
      <c r="L31" s="273"/>
      <c r="M31" s="205">
        <v>0</v>
      </c>
      <c r="N31" s="205" t="s">
        <v>141</v>
      </c>
      <c r="O31" s="205">
        <v>1</v>
      </c>
      <c r="P31" s="273"/>
      <c r="Q31" s="264"/>
      <c r="R31" s="271"/>
      <c r="S31" s="271"/>
      <c r="T31" s="271"/>
      <c r="U31" s="271"/>
      <c r="V31" s="272"/>
      <c r="W31" s="272"/>
      <c r="X31" s="272"/>
      <c r="Y31" s="272"/>
      <c r="Z31" s="209"/>
      <c r="AA31" s="213"/>
    </row>
    <row r="32" spans="1:27" ht="17.100000000000001" customHeight="1">
      <c r="A32" s="213"/>
      <c r="B32" s="213"/>
      <c r="C32" s="22"/>
      <c r="D32" s="205"/>
      <c r="E32" s="22"/>
      <c r="F32" s="22"/>
      <c r="G32" s="125"/>
      <c r="H32" s="125"/>
      <c r="I32" s="125"/>
      <c r="J32" s="125"/>
      <c r="K32" s="40"/>
      <c r="L32" s="41"/>
      <c r="M32" s="205"/>
      <c r="N32" s="205"/>
      <c r="O32" s="205"/>
      <c r="P32" s="41"/>
      <c r="Q32" s="42"/>
      <c r="R32" s="125"/>
      <c r="S32" s="125"/>
      <c r="T32" s="125"/>
      <c r="U32" s="125"/>
      <c r="V32" s="126"/>
      <c r="W32" s="38"/>
      <c r="X32" s="38"/>
      <c r="Y32" s="38"/>
      <c r="Z32" s="38"/>
      <c r="AA32" s="213"/>
    </row>
    <row r="33" spans="1:27" ht="17.100000000000001" customHeight="1">
      <c r="A33" s="213"/>
      <c r="B33" s="213"/>
      <c r="C33" s="22"/>
      <c r="D33" s="205"/>
      <c r="E33" s="22"/>
      <c r="F33" s="22"/>
      <c r="G33" s="125"/>
      <c r="H33" s="125"/>
      <c r="I33" s="125"/>
      <c r="J33" s="125"/>
      <c r="K33" s="40"/>
      <c r="L33" s="41"/>
      <c r="M33" s="205"/>
      <c r="N33" s="205"/>
      <c r="O33" s="205"/>
      <c r="P33" s="41"/>
      <c r="Q33" s="42"/>
      <c r="R33" s="125"/>
      <c r="S33" s="125"/>
      <c r="T33" s="125"/>
      <c r="U33" s="125"/>
      <c r="V33" s="126"/>
      <c r="W33" s="38"/>
      <c r="X33" s="38"/>
      <c r="Y33" s="38"/>
      <c r="Z33" s="38"/>
      <c r="AA33" s="213"/>
    </row>
    <row r="34" spans="1:27" ht="17.100000000000001" customHeight="1">
      <c r="A34" s="213"/>
      <c r="B34" s="213"/>
      <c r="C34" s="264" t="s">
        <v>135</v>
      </c>
      <c r="D34" s="264" t="s">
        <v>148</v>
      </c>
      <c r="E34" s="269">
        <v>0.43055555555555558</v>
      </c>
      <c r="F34" s="269"/>
      <c r="G34" s="270" t="str">
        <f>B9</f>
        <v>ＳＡＫＵＲＡ　ＦＯＯＴＢＡＬＬ　ＣＬＵＢ　Ｊｒ</v>
      </c>
      <c r="H34" s="270"/>
      <c r="I34" s="270"/>
      <c r="J34" s="270"/>
      <c r="K34" s="264">
        <f>M34+M35</f>
        <v>0</v>
      </c>
      <c r="L34" s="273" t="s">
        <v>140</v>
      </c>
      <c r="M34" s="205">
        <v>0</v>
      </c>
      <c r="N34" s="205" t="s">
        <v>141</v>
      </c>
      <c r="O34" s="205">
        <v>1</v>
      </c>
      <c r="P34" s="273" t="s">
        <v>142</v>
      </c>
      <c r="Q34" s="264">
        <f>O34+O35</f>
        <v>1</v>
      </c>
      <c r="R34" s="271" t="str">
        <f>H9</f>
        <v>赤羽スポーツ少年団</v>
      </c>
      <c r="S34" s="271"/>
      <c r="T34" s="271"/>
      <c r="U34" s="271"/>
      <c r="V34" s="272" t="s">
        <v>149</v>
      </c>
      <c r="W34" s="272"/>
      <c r="X34" s="272"/>
      <c r="Y34" s="272"/>
      <c r="Z34" s="209"/>
      <c r="AA34" s="213"/>
    </row>
    <row r="35" spans="1:27" ht="17.100000000000001" customHeight="1">
      <c r="A35" s="213"/>
      <c r="B35" s="213"/>
      <c r="C35" s="264"/>
      <c r="D35" s="264"/>
      <c r="E35" s="269"/>
      <c r="F35" s="269"/>
      <c r="G35" s="270"/>
      <c r="H35" s="270"/>
      <c r="I35" s="270"/>
      <c r="J35" s="270"/>
      <c r="K35" s="264"/>
      <c r="L35" s="273"/>
      <c r="M35" s="205">
        <v>0</v>
      </c>
      <c r="N35" s="205" t="s">
        <v>141</v>
      </c>
      <c r="O35" s="205">
        <v>0</v>
      </c>
      <c r="P35" s="273"/>
      <c r="Q35" s="264"/>
      <c r="R35" s="271"/>
      <c r="S35" s="271"/>
      <c r="T35" s="271"/>
      <c r="U35" s="271"/>
      <c r="V35" s="272"/>
      <c r="W35" s="272"/>
      <c r="X35" s="272"/>
      <c r="Y35" s="272"/>
      <c r="Z35" s="209"/>
      <c r="AA35" s="213"/>
    </row>
    <row r="36" spans="1:27" ht="17.100000000000001" customHeight="1">
      <c r="A36" s="213"/>
      <c r="B36" s="213"/>
      <c r="C36" s="205"/>
      <c r="D36" s="205"/>
      <c r="E36" s="206"/>
      <c r="F36" s="206"/>
      <c r="G36" s="207"/>
      <c r="H36" s="207"/>
      <c r="I36" s="207"/>
      <c r="J36" s="207"/>
      <c r="K36" s="205"/>
      <c r="L36" s="128"/>
      <c r="M36" s="205"/>
      <c r="N36" s="205"/>
      <c r="O36" s="205"/>
      <c r="P36" s="128"/>
      <c r="Q36" s="205"/>
      <c r="R36" s="207"/>
      <c r="S36" s="207"/>
      <c r="T36" s="207"/>
      <c r="U36" s="207"/>
      <c r="V36" s="208"/>
      <c r="W36" s="208"/>
      <c r="X36" s="208"/>
      <c r="Y36" s="208"/>
      <c r="Z36" s="209"/>
      <c r="AA36" s="213"/>
    </row>
    <row r="37" spans="1:27" ht="17.100000000000001" customHeight="1">
      <c r="A37" s="213"/>
      <c r="B37" s="213"/>
      <c r="C37" s="264" t="s">
        <v>136</v>
      </c>
      <c r="D37" s="264" t="s">
        <v>148</v>
      </c>
      <c r="E37" s="269">
        <v>0.43055555555555558</v>
      </c>
      <c r="F37" s="269"/>
      <c r="G37" s="275" t="str">
        <f>E9</f>
        <v>ＦＣ毛野</v>
      </c>
      <c r="H37" s="275"/>
      <c r="I37" s="275"/>
      <c r="J37" s="275"/>
      <c r="K37" s="264">
        <f>M37+M38</f>
        <v>0</v>
      </c>
      <c r="L37" s="273" t="s">
        <v>140</v>
      </c>
      <c r="M37" s="205">
        <v>0</v>
      </c>
      <c r="N37" s="205" t="s">
        <v>141</v>
      </c>
      <c r="O37" s="205">
        <v>1</v>
      </c>
      <c r="P37" s="273" t="s">
        <v>142</v>
      </c>
      <c r="Q37" s="264">
        <f>O37+O38</f>
        <v>3</v>
      </c>
      <c r="R37" s="271" t="str">
        <f>K9</f>
        <v>富士見サッカースポーツ少年団</v>
      </c>
      <c r="S37" s="271"/>
      <c r="T37" s="271"/>
      <c r="U37" s="271"/>
      <c r="V37" s="272" t="s">
        <v>150</v>
      </c>
      <c r="W37" s="272"/>
      <c r="X37" s="272"/>
      <c r="Y37" s="272"/>
      <c r="Z37" s="209"/>
      <c r="AA37" s="213"/>
    </row>
    <row r="38" spans="1:27" ht="17.100000000000001" customHeight="1">
      <c r="A38" s="213"/>
      <c r="B38" s="213"/>
      <c r="C38" s="264"/>
      <c r="D38" s="264"/>
      <c r="E38" s="269"/>
      <c r="F38" s="269"/>
      <c r="G38" s="275"/>
      <c r="H38" s="275"/>
      <c r="I38" s="275"/>
      <c r="J38" s="275"/>
      <c r="K38" s="264"/>
      <c r="L38" s="273"/>
      <c r="M38" s="205">
        <v>0</v>
      </c>
      <c r="N38" s="205" t="s">
        <v>141</v>
      </c>
      <c r="O38" s="205">
        <v>2</v>
      </c>
      <c r="P38" s="273"/>
      <c r="Q38" s="264"/>
      <c r="R38" s="271"/>
      <c r="S38" s="271"/>
      <c r="T38" s="271"/>
      <c r="U38" s="271"/>
      <c r="V38" s="272"/>
      <c r="W38" s="272"/>
      <c r="X38" s="272"/>
      <c r="Y38" s="272"/>
      <c r="Z38" s="209"/>
      <c r="AA38" s="213"/>
    </row>
    <row r="39" spans="1:27" ht="17.100000000000001" customHeight="1">
      <c r="A39" s="213"/>
      <c r="B39" s="213"/>
      <c r="C39" s="22"/>
      <c r="D39" s="205"/>
      <c r="E39" s="22"/>
      <c r="F39" s="22"/>
      <c r="G39" s="125"/>
      <c r="H39" s="125"/>
      <c r="I39" s="125"/>
      <c r="J39" s="125"/>
      <c r="K39" s="40"/>
      <c r="L39" s="41"/>
      <c r="M39" s="205"/>
      <c r="N39" s="205"/>
      <c r="O39" s="205"/>
      <c r="P39" s="41"/>
      <c r="Q39" s="42"/>
      <c r="R39" s="125"/>
      <c r="S39" s="125"/>
      <c r="T39" s="125"/>
      <c r="U39" s="125"/>
      <c r="V39" s="213"/>
      <c r="W39" s="38"/>
      <c r="X39" s="38"/>
      <c r="Y39" s="38"/>
      <c r="Z39" s="38"/>
      <c r="AA39" s="213"/>
    </row>
    <row r="40" spans="1:27" ht="17.100000000000001" customHeight="1">
      <c r="A40" s="213"/>
      <c r="B40" s="213"/>
      <c r="C40" s="22"/>
      <c r="D40" s="205"/>
      <c r="E40" s="22"/>
      <c r="F40" s="22"/>
      <c r="G40" s="125"/>
      <c r="H40" s="125"/>
      <c r="I40" s="125"/>
      <c r="J40" s="125"/>
      <c r="K40" s="40"/>
      <c r="L40" s="41"/>
      <c r="M40" s="205"/>
      <c r="N40" s="205"/>
      <c r="O40" s="205"/>
      <c r="P40" s="41"/>
      <c r="Q40" s="42"/>
      <c r="R40" s="125"/>
      <c r="S40" s="125"/>
      <c r="T40" s="125"/>
      <c r="U40" s="125"/>
      <c r="V40" s="213"/>
      <c r="W40" s="38"/>
      <c r="X40" s="38"/>
      <c r="Y40" s="38"/>
      <c r="Z40" s="38"/>
      <c r="AA40" s="213"/>
    </row>
    <row r="41" spans="1:27" ht="17.100000000000001" customHeight="1">
      <c r="A41" s="213"/>
      <c r="B41" s="213"/>
      <c r="C41" s="264" t="s">
        <v>135</v>
      </c>
      <c r="D41" s="264" t="s">
        <v>151</v>
      </c>
      <c r="E41" s="269">
        <v>0.45833333333333331</v>
      </c>
      <c r="F41" s="269"/>
      <c r="G41" s="277" t="str">
        <f>P9</f>
        <v>稲村フットボールクラブ</v>
      </c>
      <c r="H41" s="277"/>
      <c r="I41" s="277"/>
      <c r="J41" s="277"/>
      <c r="K41" s="264">
        <f>M41+M42</f>
        <v>3</v>
      </c>
      <c r="L41" s="273" t="s">
        <v>140</v>
      </c>
      <c r="M41" s="205">
        <v>3</v>
      </c>
      <c r="N41" s="205" t="s">
        <v>141</v>
      </c>
      <c r="O41" s="205">
        <v>0</v>
      </c>
      <c r="P41" s="273" t="s">
        <v>142</v>
      </c>
      <c r="Q41" s="264">
        <f>O41+O42</f>
        <v>3</v>
      </c>
      <c r="R41" s="276" t="str">
        <f>V9</f>
        <v>ＮＩＫＫＯ　ＳＰＯＲＴＳ　ＣＬＵＢセントラル</v>
      </c>
      <c r="S41" s="276"/>
      <c r="T41" s="276"/>
      <c r="U41" s="276"/>
      <c r="V41" s="272" t="s">
        <v>152</v>
      </c>
      <c r="W41" s="272"/>
      <c r="X41" s="272"/>
      <c r="Y41" s="272"/>
      <c r="Z41" s="209"/>
      <c r="AA41" s="213"/>
    </row>
    <row r="42" spans="1:27" ht="17.100000000000001" customHeight="1">
      <c r="A42" s="213"/>
      <c r="B42" s="213"/>
      <c r="C42" s="264"/>
      <c r="D42" s="264"/>
      <c r="E42" s="269"/>
      <c r="F42" s="269"/>
      <c r="G42" s="277"/>
      <c r="H42" s="277"/>
      <c r="I42" s="277"/>
      <c r="J42" s="277"/>
      <c r="K42" s="264"/>
      <c r="L42" s="273"/>
      <c r="M42" s="205">
        <v>0</v>
      </c>
      <c r="N42" s="205" t="s">
        <v>141</v>
      </c>
      <c r="O42" s="205">
        <v>3</v>
      </c>
      <c r="P42" s="273"/>
      <c r="Q42" s="264"/>
      <c r="R42" s="276"/>
      <c r="S42" s="276"/>
      <c r="T42" s="276"/>
      <c r="U42" s="276"/>
      <c r="V42" s="272"/>
      <c r="W42" s="272"/>
      <c r="X42" s="272"/>
      <c r="Y42" s="272"/>
      <c r="Z42" s="209"/>
      <c r="AA42" s="213"/>
    </row>
    <row r="43" spans="1:27" ht="17.100000000000001" customHeight="1">
      <c r="A43" s="213"/>
      <c r="B43" s="213"/>
      <c r="C43" s="205"/>
      <c r="D43" s="205"/>
      <c r="E43" s="206"/>
      <c r="F43" s="206"/>
      <c r="G43" s="207"/>
      <c r="H43" s="207"/>
      <c r="I43" s="207"/>
      <c r="J43" s="207"/>
      <c r="K43" s="205"/>
      <c r="L43" s="128"/>
      <c r="M43" s="205"/>
      <c r="N43" s="205"/>
      <c r="O43" s="205"/>
      <c r="P43" s="128"/>
      <c r="Q43" s="205"/>
      <c r="R43" s="207"/>
      <c r="S43" s="207"/>
      <c r="T43" s="207"/>
      <c r="U43" s="207"/>
      <c r="V43" s="208"/>
      <c r="W43" s="208"/>
      <c r="X43" s="208"/>
      <c r="Y43" s="208"/>
      <c r="Z43" s="209"/>
      <c r="AA43" s="213"/>
    </row>
    <row r="44" spans="1:27" ht="17.100000000000001" customHeight="1">
      <c r="A44" s="213"/>
      <c r="B44" s="213"/>
      <c r="C44" s="264" t="s">
        <v>136</v>
      </c>
      <c r="D44" s="264" t="s">
        <v>151</v>
      </c>
      <c r="E44" s="269">
        <v>0.45833333333333331</v>
      </c>
      <c r="F44" s="269"/>
      <c r="G44" s="275" t="str">
        <f>S9</f>
        <v>ＦＣバジェルボ那須烏山</v>
      </c>
      <c r="H44" s="275"/>
      <c r="I44" s="275"/>
      <c r="J44" s="275"/>
      <c r="K44" s="264">
        <f>M44+M45</f>
        <v>1</v>
      </c>
      <c r="L44" s="273" t="s">
        <v>140</v>
      </c>
      <c r="M44" s="205">
        <v>1</v>
      </c>
      <c r="N44" s="205" t="s">
        <v>141</v>
      </c>
      <c r="O44" s="205">
        <v>2</v>
      </c>
      <c r="P44" s="273" t="s">
        <v>142</v>
      </c>
      <c r="Q44" s="264">
        <f>O44+O45</f>
        <v>3</v>
      </c>
      <c r="R44" s="271" t="str">
        <f>Y9</f>
        <v>Ｓ４ スペランツァ</v>
      </c>
      <c r="S44" s="271"/>
      <c r="T44" s="271"/>
      <c r="U44" s="271"/>
      <c r="V44" s="272" t="s">
        <v>153</v>
      </c>
      <c r="W44" s="272"/>
      <c r="X44" s="272"/>
      <c r="Y44" s="272"/>
      <c r="Z44" s="209"/>
      <c r="AA44" s="213"/>
    </row>
    <row r="45" spans="1:27" ht="17.100000000000001" customHeight="1">
      <c r="A45" s="213"/>
      <c r="B45" s="213"/>
      <c r="C45" s="264"/>
      <c r="D45" s="264"/>
      <c r="E45" s="269"/>
      <c r="F45" s="269"/>
      <c r="G45" s="275"/>
      <c r="H45" s="275"/>
      <c r="I45" s="275"/>
      <c r="J45" s="275"/>
      <c r="K45" s="264"/>
      <c r="L45" s="273"/>
      <c r="M45" s="205">
        <v>0</v>
      </c>
      <c r="N45" s="205" t="s">
        <v>141</v>
      </c>
      <c r="O45" s="205">
        <v>1</v>
      </c>
      <c r="P45" s="273"/>
      <c r="Q45" s="264"/>
      <c r="R45" s="271"/>
      <c r="S45" s="271"/>
      <c r="T45" s="271"/>
      <c r="U45" s="271"/>
      <c r="V45" s="272"/>
      <c r="W45" s="272"/>
      <c r="X45" s="272"/>
      <c r="Y45" s="272"/>
      <c r="Z45" s="209"/>
      <c r="AA45" s="213"/>
    </row>
    <row r="46" spans="1:27" ht="17.100000000000001" customHeight="1">
      <c r="A46" s="213"/>
      <c r="B46" s="213"/>
      <c r="C46" s="22"/>
      <c r="D46" s="22"/>
      <c r="E46" s="22"/>
      <c r="F46" s="22"/>
      <c r="G46" s="125"/>
      <c r="H46" s="125"/>
      <c r="I46" s="125"/>
      <c r="J46" s="125"/>
      <c r="K46" s="40"/>
      <c r="L46" s="22"/>
      <c r="M46" s="205"/>
      <c r="N46" s="205"/>
      <c r="O46" s="205"/>
      <c r="P46" s="22"/>
      <c r="Q46" s="42"/>
      <c r="R46" s="125"/>
      <c r="S46" s="125"/>
      <c r="T46" s="125"/>
      <c r="U46" s="125"/>
      <c r="V46" s="213"/>
      <c r="W46" s="38"/>
      <c r="X46" s="38"/>
      <c r="Y46" s="38"/>
      <c r="Z46" s="38"/>
      <c r="AA46" s="213"/>
    </row>
    <row r="47" spans="1:27" ht="17.100000000000001" customHeight="1">
      <c r="A47" s="213"/>
      <c r="B47" s="213"/>
      <c r="C47" s="22"/>
      <c r="D47" s="22"/>
      <c r="E47" s="22"/>
      <c r="F47" s="22"/>
      <c r="G47" s="125"/>
      <c r="H47" s="125"/>
      <c r="I47" s="125"/>
      <c r="J47" s="125"/>
      <c r="K47" s="40"/>
      <c r="L47" s="22"/>
      <c r="M47" s="205"/>
      <c r="N47" s="205"/>
      <c r="O47" s="205"/>
      <c r="P47" s="22"/>
      <c r="Q47" s="42"/>
      <c r="R47" s="125"/>
      <c r="S47" s="125"/>
      <c r="T47" s="125"/>
      <c r="U47" s="125"/>
      <c r="V47" s="213"/>
      <c r="W47" s="38"/>
      <c r="X47" s="38"/>
      <c r="Y47" s="38"/>
      <c r="Z47" s="38"/>
      <c r="AA47" s="213"/>
    </row>
    <row r="48" spans="1:27" ht="17.100000000000001" customHeight="1">
      <c r="A48" s="213"/>
      <c r="B48" s="213"/>
      <c r="C48" s="264" t="s">
        <v>135</v>
      </c>
      <c r="D48" s="264" t="s">
        <v>154</v>
      </c>
      <c r="E48" s="269">
        <v>0.4861111111111111</v>
      </c>
      <c r="F48" s="269"/>
      <c r="G48" s="276" t="str">
        <f>B9</f>
        <v>ＳＡＫＵＲＡ　ＦＯＯＴＢＡＬＬ　ＣＬＵＢ　Ｊｒ</v>
      </c>
      <c r="H48" s="276"/>
      <c r="I48" s="276"/>
      <c r="J48" s="276"/>
      <c r="K48" s="264">
        <f>M48+M49</f>
        <v>1</v>
      </c>
      <c r="L48" s="273" t="s">
        <v>140</v>
      </c>
      <c r="M48" s="205">
        <v>1</v>
      </c>
      <c r="N48" s="205" t="s">
        <v>141</v>
      </c>
      <c r="O48" s="205">
        <v>1</v>
      </c>
      <c r="P48" s="273" t="s">
        <v>142</v>
      </c>
      <c r="Q48" s="264">
        <f>O48+O49</f>
        <v>1</v>
      </c>
      <c r="R48" s="277" t="str">
        <f>K9</f>
        <v>富士見サッカースポーツ少年団</v>
      </c>
      <c r="S48" s="277"/>
      <c r="T48" s="277"/>
      <c r="U48" s="277"/>
      <c r="V48" s="272" t="s">
        <v>143</v>
      </c>
      <c r="W48" s="272"/>
      <c r="X48" s="272"/>
      <c r="Y48" s="272"/>
      <c r="Z48" s="209"/>
      <c r="AA48" s="213"/>
    </row>
    <row r="49" spans="1:27" ht="17.100000000000001" customHeight="1">
      <c r="A49" s="213"/>
      <c r="B49" s="213"/>
      <c r="C49" s="264"/>
      <c r="D49" s="264"/>
      <c r="E49" s="269"/>
      <c r="F49" s="269"/>
      <c r="G49" s="276"/>
      <c r="H49" s="276"/>
      <c r="I49" s="276"/>
      <c r="J49" s="276"/>
      <c r="K49" s="264"/>
      <c r="L49" s="273"/>
      <c r="M49" s="205">
        <v>0</v>
      </c>
      <c r="N49" s="205" t="s">
        <v>141</v>
      </c>
      <c r="O49" s="205">
        <v>0</v>
      </c>
      <c r="P49" s="273"/>
      <c r="Q49" s="264"/>
      <c r="R49" s="277"/>
      <c r="S49" s="277"/>
      <c r="T49" s="277"/>
      <c r="U49" s="277"/>
      <c r="V49" s="272"/>
      <c r="W49" s="272"/>
      <c r="X49" s="272"/>
      <c r="Y49" s="272"/>
      <c r="Z49" s="209"/>
      <c r="AA49" s="213"/>
    </row>
    <row r="50" spans="1:27" ht="17.100000000000001" customHeight="1">
      <c r="A50" s="213"/>
      <c r="B50" s="213"/>
      <c r="C50" s="205"/>
      <c r="D50" s="205"/>
      <c r="E50" s="206"/>
      <c r="F50" s="206"/>
      <c r="G50" s="207"/>
      <c r="H50" s="207"/>
      <c r="I50" s="207"/>
      <c r="J50" s="207"/>
      <c r="K50" s="205"/>
      <c r="L50" s="128"/>
      <c r="M50" s="205"/>
      <c r="N50" s="205"/>
      <c r="O50" s="205"/>
      <c r="P50" s="128"/>
      <c r="Q50" s="205"/>
      <c r="R50" s="207"/>
      <c r="S50" s="207"/>
      <c r="T50" s="207"/>
      <c r="U50" s="207"/>
      <c r="V50" s="208"/>
      <c r="W50" s="208"/>
      <c r="X50" s="208"/>
      <c r="Y50" s="208"/>
      <c r="Z50" s="209"/>
      <c r="AA50" s="213"/>
    </row>
    <row r="51" spans="1:27" ht="17.100000000000001" customHeight="1">
      <c r="A51" s="213"/>
      <c r="B51" s="213"/>
      <c r="C51" s="264" t="s">
        <v>136</v>
      </c>
      <c r="D51" s="264" t="s">
        <v>154</v>
      </c>
      <c r="E51" s="269">
        <v>0.4861111111111111</v>
      </c>
      <c r="F51" s="269"/>
      <c r="G51" s="275" t="str">
        <f>E9</f>
        <v>ＦＣ毛野</v>
      </c>
      <c r="H51" s="275"/>
      <c r="I51" s="275"/>
      <c r="J51" s="275"/>
      <c r="K51" s="264">
        <f>M51+M52</f>
        <v>0</v>
      </c>
      <c r="L51" s="273" t="s">
        <v>140</v>
      </c>
      <c r="M51" s="205">
        <v>0</v>
      </c>
      <c r="N51" s="205" t="s">
        <v>141</v>
      </c>
      <c r="O51" s="205">
        <v>3</v>
      </c>
      <c r="P51" s="273" t="s">
        <v>142</v>
      </c>
      <c r="Q51" s="264">
        <f>O51+O52</f>
        <v>3</v>
      </c>
      <c r="R51" s="271" t="str">
        <f>H9</f>
        <v>赤羽スポーツ少年団</v>
      </c>
      <c r="S51" s="271"/>
      <c r="T51" s="271"/>
      <c r="U51" s="271"/>
      <c r="V51" s="272" t="s">
        <v>144</v>
      </c>
      <c r="W51" s="272"/>
      <c r="X51" s="272"/>
      <c r="Y51" s="272"/>
      <c r="Z51" s="209"/>
      <c r="AA51" s="213"/>
    </row>
    <row r="52" spans="1:27" ht="17.100000000000001" customHeight="1">
      <c r="A52" s="213"/>
      <c r="B52" s="213"/>
      <c r="C52" s="264"/>
      <c r="D52" s="264"/>
      <c r="E52" s="269"/>
      <c r="F52" s="269"/>
      <c r="G52" s="275"/>
      <c r="H52" s="275"/>
      <c r="I52" s="275"/>
      <c r="J52" s="275"/>
      <c r="K52" s="264"/>
      <c r="L52" s="273"/>
      <c r="M52" s="205">
        <v>0</v>
      </c>
      <c r="N52" s="205" t="s">
        <v>141</v>
      </c>
      <c r="O52" s="205">
        <v>0</v>
      </c>
      <c r="P52" s="273"/>
      <c r="Q52" s="264"/>
      <c r="R52" s="271"/>
      <c r="S52" s="271"/>
      <c r="T52" s="271"/>
      <c r="U52" s="271"/>
      <c r="V52" s="272"/>
      <c r="W52" s="272"/>
      <c r="X52" s="272"/>
      <c r="Y52" s="272"/>
      <c r="Z52" s="209"/>
      <c r="AA52" s="213"/>
    </row>
    <row r="53" spans="1:27" ht="17.100000000000001" customHeight="1">
      <c r="A53" s="213"/>
      <c r="B53" s="213"/>
      <c r="C53" s="205"/>
      <c r="D53" s="205"/>
      <c r="E53" s="206"/>
      <c r="F53" s="206"/>
      <c r="G53" s="207"/>
      <c r="H53" s="207"/>
      <c r="I53" s="207"/>
      <c r="J53" s="207"/>
      <c r="K53" s="205"/>
      <c r="L53" s="128"/>
      <c r="M53" s="205"/>
      <c r="N53" s="205"/>
      <c r="O53" s="205"/>
      <c r="P53" s="128"/>
      <c r="Q53" s="205"/>
      <c r="R53" s="207"/>
      <c r="S53" s="207"/>
      <c r="T53" s="207"/>
      <c r="U53" s="207"/>
      <c r="V53" s="208"/>
      <c r="W53" s="208"/>
      <c r="X53" s="208"/>
      <c r="Y53" s="208"/>
      <c r="Z53" s="209"/>
      <c r="AA53" s="213"/>
    </row>
    <row r="54" spans="1:27" ht="17.100000000000001" customHeight="1">
      <c r="A54" s="213"/>
      <c r="B54" s="213"/>
      <c r="C54" s="213"/>
      <c r="D54" s="213"/>
      <c r="E54" s="213"/>
      <c r="F54" s="213"/>
      <c r="G54" s="125"/>
      <c r="H54" s="125"/>
      <c r="I54" s="125"/>
      <c r="J54" s="125"/>
      <c r="K54" s="214"/>
      <c r="L54" s="213"/>
      <c r="M54" s="205"/>
      <c r="N54" s="205"/>
      <c r="O54" s="205"/>
      <c r="P54" s="213"/>
      <c r="Q54" s="215"/>
      <c r="R54" s="125"/>
      <c r="S54" s="125"/>
      <c r="T54" s="125"/>
      <c r="U54" s="125"/>
      <c r="V54" s="213"/>
      <c r="W54" s="213"/>
      <c r="X54" s="213"/>
      <c r="Y54" s="213"/>
      <c r="Z54" s="213"/>
      <c r="AA54" s="213"/>
    </row>
    <row r="55" spans="1:27" ht="17.100000000000001" customHeight="1">
      <c r="A55" s="213"/>
      <c r="B55" s="213"/>
      <c r="C55" s="264" t="s">
        <v>135</v>
      </c>
      <c r="D55" s="264" t="s">
        <v>155</v>
      </c>
      <c r="E55" s="269">
        <v>0.51388888888888895</v>
      </c>
      <c r="F55" s="269"/>
      <c r="G55" s="275" t="str">
        <f>P9</f>
        <v>稲村フットボールクラブ</v>
      </c>
      <c r="H55" s="275"/>
      <c r="I55" s="275"/>
      <c r="J55" s="275"/>
      <c r="K55" s="264">
        <f>M55+M56</f>
        <v>0</v>
      </c>
      <c r="L55" s="273" t="s">
        <v>140</v>
      </c>
      <c r="M55" s="205">
        <v>0</v>
      </c>
      <c r="N55" s="205" t="s">
        <v>141</v>
      </c>
      <c r="O55" s="205">
        <v>2</v>
      </c>
      <c r="P55" s="273" t="s">
        <v>142</v>
      </c>
      <c r="Q55" s="264">
        <f>O55+O56</f>
        <v>5</v>
      </c>
      <c r="R55" s="271" t="str">
        <f>Y9</f>
        <v>Ｓ４ スペランツァ</v>
      </c>
      <c r="S55" s="271"/>
      <c r="T55" s="271"/>
      <c r="U55" s="271"/>
      <c r="V55" s="272" t="s">
        <v>146</v>
      </c>
      <c r="W55" s="272"/>
      <c r="X55" s="272"/>
      <c r="Y55" s="272"/>
      <c r="Z55" s="209"/>
      <c r="AA55" s="213"/>
    </row>
    <row r="56" spans="1:27" ht="17.100000000000001" customHeight="1">
      <c r="A56" s="213"/>
      <c r="B56" s="213"/>
      <c r="C56" s="264"/>
      <c r="D56" s="264"/>
      <c r="E56" s="269"/>
      <c r="F56" s="269"/>
      <c r="G56" s="275"/>
      <c r="H56" s="275"/>
      <c r="I56" s="275"/>
      <c r="J56" s="275"/>
      <c r="K56" s="264"/>
      <c r="L56" s="273"/>
      <c r="M56" s="205">
        <v>0</v>
      </c>
      <c r="N56" s="205" t="s">
        <v>141</v>
      </c>
      <c r="O56" s="205">
        <v>3</v>
      </c>
      <c r="P56" s="273"/>
      <c r="Q56" s="264"/>
      <c r="R56" s="271"/>
      <c r="S56" s="271"/>
      <c r="T56" s="271"/>
      <c r="U56" s="271"/>
      <c r="V56" s="272"/>
      <c r="W56" s="272"/>
      <c r="X56" s="272"/>
      <c r="Y56" s="272"/>
      <c r="Z56" s="209"/>
      <c r="AA56" s="213"/>
    </row>
    <row r="57" spans="1:27" ht="17.100000000000001" customHeight="1">
      <c r="A57" s="213"/>
      <c r="B57" s="213"/>
      <c r="C57" s="205"/>
      <c r="D57" s="205"/>
      <c r="E57" s="206"/>
      <c r="F57" s="206"/>
      <c r="G57" s="207"/>
      <c r="H57" s="207"/>
      <c r="I57" s="207"/>
      <c r="J57" s="207"/>
      <c r="K57" s="205"/>
      <c r="L57" s="128"/>
      <c r="M57" s="205"/>
      <c r="N57" s="205"/>
      <c r="O57" s="205"/>
      <c r="P57" s="128"/>
      <c r="Q57" s="205"/>
      <c r="R57" s="207"/>
      <c r="S57" s="207"/>
      <c r="T57" s="207"/>
      <c r="U57" s="207"/>
      <c r="V57" s="208"/>
      <c r="W57" s="208"/>
      <c r="X57" s="208"/>
      <c r="Y57" s="208"/>
      <c r="Z57" s="209"/>
      <c r="AA57" s="213"/>
    </row>
    <row r="58" spans="1:27" ht="17.100000000000001" customHeight="1">
      <c r="A58" s="213"/>
      <c r="B58" s="213"/>
      <c r="C58" s="264" t="s">
        <v>136</v>
      </c>
      <c r="D58" s="264" t="s">
        <v>155</v>
      </c>
      <c r="E58" s="269">
        <v>0.51388888888888895</v>
      </c>
      <c r="F58" s="269"/>
      <c r="G58" s="271" t="str">
        <f>S9</f>
        <v>ＦＣバジェルボ那須烏山</v>
      </c>
      <c r="H58" s="271"/>
      <c r="I58" s="271"/>
      <c r="J58" s="271"/>
      <c r="K58" s="264">
        <f>M58+M59</f>
        <v>4</v>
      </c>
      <c r="L58" s="273" t="s">
        <v>140</v>
      </c>
      <c r="M58" s="205">
        <v>3</v>
      </c>
      <c r="N58" s="205" t="s">
        <v>141</v>
      </c>
      <c r="O58" s="205">
        <v>0</v>
      </c>
      <c r="P58" s="273" t="s">
        <v>142</v>
      </c>
      <c r="Q58" s="264">
        <f>O58+O59</f>
        <v>0</v>
      </c>
      <c r="R58" s="270" t="str">
        <f>V9</f>
        <v>ＮＩＫＫＯ　ＳＰＯＲＴＳ　ＣＬＵＢセントラル</v>
      </c>
      <c r="S58" s="270"/>
      <c r="T58" s="270"/>
      <c r="U58" s="270"/>
      <c r="V58" s="272" t="s">
        <v>147</v>
      </c>
      <c r="W58" s="272"/>
      <c r="X58" s="272"/>
      <c r="Y58" s="272"/>
      <c r="Z58" s="209"/>
      <c r="AA58" s="213"/>
    </row>
    <row r="59" spans="1:27" ht="17.100000000000001" customHeight="1">
      <c r="A59" s="213"/>
      <c r="B59" s="213"/>
      <c r="C59" s="264"/>
      <c r="D59" s="264"/>
      <c r="E59" s="269"/>
      <c r="F59" s="269"/>
      <c r="G59" s="271"/>
      <c r="H59" s="271"/>
      <c r="I59" s="271"/>
      <c r="J59" s="271"/>
      <c r="K59" s="264"/>
      <c r="L59" s="273"/>
      <c r="M59" s="205">
        <v>1</v>
      </c>
      <c r="N59" s="205" t="s">
        <v>141</v>
      </c>
      <c r="O59" s="205">
        <v>0</v>
      </c>
      <c r="P59" s="273"/>
      <c r="Q59" s="264"/>
      <c r="R59" s="270"/>
      <c r="S59" s="270"/>
      <c r="T59" s="270"/>
      <c r="U59" s="270"/>
      <c r="V59" s="272"/>
      <c r="W59" s="272"/>
      <c r="X59" s="272"/>
      <c r="Y59" s="272"/>
      <c r="Z59" s="209"/>
      <c r="AA59" s="213"/>
    </row>
    <row r="60" spans="1:27" ht="17.100000000000001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32.1" customHeight="1">
      <c r="A61" s="278" t="str">
        <f>F4</f>
        <v>Ｋ</v>
      </c>
      <c r="B61" s="278"/>
      <c r="C61" s="279" t="str">
        <f>A63</f>
        <v>ＳＡＫＵＲＡ　ＦＯＯＴＢＡＬＬ　ＣＬＵＢ　Ｊｒ</v>
      </c>
      <c r="D61" s="279"/>
      <c r="E61" s="279" t="str">
        <f>A65</f>
        <v>ＦＣ毛野</v>
      </c>
      <c r="F61" s="279"/>
      <c r="G61" s="307" t="str">
        <f>A67</f>
        <v>赤羽スポーツ少年団</v>
      </c>
      <c r="H61" s="307"/>
      <c r="I61" s="279" t="str">
        <f>A69</f>
        <v>富士見サッカースポーツ少年団</v>
      </c>
      <c r="J61" s="279"/>
      <c r="K61" s="281" t="s">
        <v>156</v>
      </c>
      <c r="L61" s="282" t="s">
        <v>157</v>
      </c>
      <c r="M61" s="281" t="s">
        <v>158</v>
      </c>
      <c r="N61" s="213"/>
      <c r="O61" s="278" t="str">
        <f>T4</f>
        <v>Ｌ</v>
      </c>
      <c r="P61" s="278"/>
      <c r="Q61" s="280" t="str">
        <f>P9</f>
        <v>稲村フットボールクラブ</v>
      </c>
      <c r="R61" s="280"/>
      <c r="S61" s="279" t="str">
        <f>S9</f>
        <v>ＦＣバジェルボ那須烏山</v>
      </c>
      <c r="T61" s="279"/>
      <c r="U61" s="279" t="str">
        <f>V9</f>
        <v>ＮＩＫＫＯ　ＳＰＯＲＴＳ　ＣＬＵＢセントラル</v>
      </c>
      <c r="V61" s="279"/>
      <c r="W61" s="279" t="str">
        <f>Y9</f>
        <v>Ｓ４ スペランツァ</v>
      </c>
      <c r="X61" s="279"/>
      <c r="Y61" s="281" t="s">
        <v>156</v>
      </c>
      <c r="Z61" s="282" t="s">
        <v>157</v>
      </c>
      <c r="AA61" s="281" t="s">
        <v>158</v>
      </c>
    </row>
    <row r="62" spans="1:27" ht="32.1" customHeight="1">
      <c r="A62" s="278"/>
      <c r="B62" s="278"/>
      <c r="C62" s="279"/>
      <c r="D62" s="279"/>
      <c r="E62" s="279"/>
      <c r="F62" s="279"/>
      <c r="G62" s="307"/>
      <c r="H62" s="307"/>
      <c r="I62" s="279"/>
      <c r="J62" s="279"/>
      <c r="K62" s="281"/>
      <c r="L62" s="282"/>
      <c r="M62" s="281"/>
      <c r="N62" s="213"/>
      <c r="O62" s="278"/>
      <c r="P62" s="278"/>
      <c r="Q62" s="280"/>
      <c r="R62" s="280"/>
      <c r="S62" s="279"/>
      <c r="T62" s="279"/>
      <c r="U62" s="279"/>
      <c r="V62" s="279"/>
      <c r="W62" s="279"/>
      <c r="X62" s="279"/>
      <c r="Y62" s="281"/>
      <c r="Z62" s="282"/>
      <c r="AA62" s="281"/>
    </row>
    <row r="63" spans="1:27" ht="18" customHeight="1">
      <c r="A63" s="283" t="str">
        <f>B9</f>
        <v>ＳＡＫＵＲＡ　ＦＯＯＴＢＡＬＬ　ＣＬＵＢ　Ｊｒ</v>
      </c>
      <c r="B63" s="283"/>
      <c r="C63" s="284"/>
      <c r="D63" s="285"/>
      <c r="E63" s="216">
        <f>K20</f>
        <v>4</v>
      </c>
      <c r="F63" s="216">
        <f>Q20</f>
        <v>2</v>
      </c>
      <c r="G63" s="216">
        <f>K34</f>
        <v>0</v>
      </c>
      <c r="H63" s="216">
        <f>Q34</f>
        <v>1</v>
      </c>
      <c r="I63" s="216">
        <f>K48</f>
        <v>1</v>
      </c>
      <c r="J63" s="216">
        <f>Q48</f>
        <v>1</v>
      </c>
      <c r="K63" s="288">
        <f>COUNTIF(C64:J64,"○")*3+COUNTIF(C64:J64,"△")</f>
        <v>4</v>
      </c>
      <c r="L63" s="288">
        <f>E63-F63+G63-H63+I63-J63</f>
        <v>1</v>
      </c>
      <c r="M63" s="288">
        <v>3</v>
      </c>
      <c r="N63" s="213"/>
      <c r="O63" s="290" t="str">
        <f>P9</f>
        <v>稲村フットボールクラブ</v>
      </c>
      <c r="P63" s="291"/>
      <c r="Q63" s="294"/>
      <c r="R63" s="295"/>
      <c r="S63" s="216">
        <f>K27</f>
        <v>0</v>
      </c>
      <c r="T63" s="216">
        <f>Q27</f>
        <v>2</v>
      </c>
      <c r="U63" s="216">
        <f>K41</f>
        <v>3</v>
      </c>
      <c r="V63" s="216">
        <f>Q41</f>
        <v>3</v>
      </c>
      <c r="W63" s="216">
        <f>K55</f>
        <v>0</v>
      </c>
      <c r="X63" s="216">
        <f>Q55</f>
        <v>5</v>
      </c>
      <c r="Y63" s="298">
        <f>COUNTIF(Q64:X64,"○")*3+COUNTIF(Q64:X64,"△")</f>
        <v>1</v>
      </c>
      <c r="Z63" s="298">
        <f>S63-T63+U63-V63+W63-X63</f>
        <v>-7</v>
      </c>
      <c r="AA63" s="298">
        <v>3</v>
      </c>
    </row>
    <row r="64" spans="1:27" ht="18" customHeight="1">
      <c r="A64" s="283"/>
      <c r="B64" s="283"/>
      <c r="C64" s="286"/>
      <c r="D64" s="287"/>
      <c r="E64" s="300" t="str">
        <f>IF(E63&gt;F63,"○",IF(E63&lt;F63,"×",IF(E63=F63,"△")))</f>
        <v>○</v>
      </c>
      <c r="F64" s="301"/>
      <c r="G64" s="300" t="str">
        <f>IF(G63&gt;H63,"○",IF(G63&lt;H63,"×",IF(G63=H63,"△")))</f>
        <v>×</v>
      </c>
      <c r="H64" s="301"/>
      <c r="I64" s="300" t="str">
        <f>IF(I63&gt;J63,"○",IF(I63&lt;J63,"×",IF(I63=J63,"△")))</f>
        <v>△</v>
      </c>
      <c r="J64" s="301"/>
      <c r="K64" s="289"/>
      <c r="L64" s="289"/>
      <c r="M64" s="289"/>
      <c r="N64" s="213"/>
      <c r="O64" s="292"/>
      <c r="P64" s="293"/>
      <c r="Q64" s="296"/>
      <c r="R64" s="297"/>
      <c r="S64" s="300" t="str">
        <f>IF(S63&gt;T63,"○",IF(S63&lt;T63,"×",IF(S63=T63,"△")))</f>
        <v>×</v>
      </c>
      <c r="T64" s="301"/>
      <c r="U64" s="300" t="str">
        <f>IF(U63&gt;V63,"○",IF(U63&lt;V63,"×",IF(U63=V63,"△")))</f>
        <v>△</v>
      </c>
      <c r="V64" s="301"/>
      <c r="W64" s="300" t="str">
        <f>IF(W63&gt;X63,"○",IF(W63&lt;X63,"×",IF(W63=X63,"△")))</f>
        <v>×</v>
      </c>
      <c r="X64" s="301"/>
      <c r="Y64" s="299"/>
      <c r="Z64" s="299"/>
      <c r="AA64" s="299"/>
    </row>
    <row r="65" spans="1:27" ht="18" customHeight="1">
      <c r="A65" s="283" t="str">
        <f>E9</f>
        <v>ＦＣ毛野</v>
      </c>
      <c r="B65" s="283"/>
      <c r="C65" s="216">
        <f>F63</f>
        <v>2</v>
      </c>
      <c r="D65" s="216">
        <f>E63</f>
        <v>4</v>
      </c>
      <c r="E65" s="294"/>
      <c r="F65" s="295"/>
      <c r="G65" s="216">
        <f>K51</f>
        <v>0</v>
      </c>
      <c r="H65" s="216">
        <f>Q51</f>
        <v>3</v>
      </c>
      <c r="I65" s="216">
        <f>K37</f>
        <v>0</v>
      </c>
      <c r="J65" s="216">
        <f>Q37</f>
        <v>3</v>
      </c>
      <c r="K65" s="288">
        <f>COUNTIF(C66:J66,"○")*3+COUNTIF(C66:J66,"△")</f>
        <v>0</v>
      </c>
      <c r="L65" s="288">
        <f>C65-D65+G65-H65+I65-J65</f>
        <v>-8</v>
      </c>
      <c r="M65" s="288">
        <v>4</v>
      </c>
      <c r="N65" s="213"/>
      <c r="O65" s="290" t="str">
        <f>S9</f>
        <v>ＦＣバジェルボ那須烏山</v>
      </c>
      <c r="P65" s="291"/>
      <c r="Q65" s="216">
        <f>T63</f>
        <v>2</v>
      </c>
      <c r="R65" s="216">
        <f>S63</f>
        <v>0</v>
      </c>
      <c r="S65" s="294"/>
      <c r="T65" s="295"/>
      <c r="U65" s="216">
        <f>K58</f>
        <v>4</v>
      </c>
      <c r="V65" s="216">
        <f>Q58</f>
        <v>0</v>
      </c>
      <c r="W65" s="216">
        <f>K44</f>
        <v>1</v>
      </c>
      <c r="X65" s="216">
        <f>Q44</f>
        <v>3</v>
      </c>
      <c r="Y65" s="298">
        <f>COUNTIF(Q66:X66,"○")*3+COUNTIF(Q66:X66,"△")</f>
        <v>6</v>
      </c>
      <c r="Z65" s="298">
        <f>Q65-R65+U65-V65+W65-X65</f>
        <v>4</v>
      </c>
      <c r="AA65" s="298">
        <v>2</v>
      </c>
    </row>
    <row r="66" spans="1:27" ht="18" customHeight="1">
      <c r="A66" s="283"/>
      <c r="B66" s="283"/>
      <c r="C66" s="300" t="str">
        <f>IF(C65&gt;D65,"○",IF(C65&lt;D65,"×",IF(C65=D65,"△")))</f>
        <v>×</v>
      </c>
      <c r="D66" s="301"/>
      <c r="E66" s="296"/>
      <c r="F66" s="297"/>
      <c r="G66" s="300" t="str">
        <f>IF(G65&gt;H65,"○",IF(G65&lt;H65,"×",IF(G65=H65,"△")))</f>
        <v>×</v>
      </c>
      <c r="H66" s="301"/>
      <c r="I66" s="300" t="str">
        <f>IF(I65&gt;J65,"○",IF(I65&lt;J65,"×",IF(I65=J65,"△")))</f>
        <v>×</v>
      </c>
      <c r="J66" s="301"/>
      <c r="K66" s="289"/>
      <c r="L66" s="289"/>
      <c r="M66" s="289"/>
      <c r="N66" s="213"/>
      <c r="O66" s="292"/>
      <c r="P66" s="293"/>
      <c r="Q66" s="300" t="str">
        <f>IF(Q65&gt;R65,"○",IF(Q65&lt;R65,"×",IF(Q65=R65,"△")))</f>
        <v>○</v>
      </c>
      <c r="R66" s="301"/>
      <c r="S66" s="296"/>
      <c r="T66" s="297"/>
      <c r="U66" s="300" t="str">
        <f>IF(U65&gt;V65,"○",IF(U65&lt;V65,"×",IF(U65=V65,"△")))</f>
        <v>○</v>
      </c>
      <c r="V66" s="301"/>
      <c r="W66" s="300" t="str">
        <f>IF(W65&gt;X65,"○",IF(W65&lt;X65,"×",IF(W65=X65,"△")))</f>
        <v>×</v>
      </c>
      <c r="X66" s="301"/>
      <c r="Y66" s="299"/>
      <c r="Z66" s="299"/>
      <c r="AA66" s="299"/>
    </row>
    <row r="67" spans="1:27" ht="18" customHeight="1">
      <c r="A67" s="283" t="str">
        <f>H9</f>
        <v>赤羽スポーツ少年団</v>
      </c>
      <c r="B67" s="283"/>
      <c r="C67" s="216">
        <f>H63</f>
        <v>1</v>
      </c>
      <c r="D67" s="216">
        <f>G63</f>
        <v>0</v>
      </c>
      <c r="E67" s="216">
        <f>H65</f>
        <v>3</v>
      </c>
      <c r="F67" s="216">
        <f>G65</f>
        <v>0</v>
      </c>
      <c r="G67" s="294"/>
      <c r="H67" s="295"/>
      <c r="I67" s="216">
        <f>K23</f>
        <v>1</v>
      </c>
      <c r="J67" s="216">
        <f>Q23</f>
        <v>0</v>
      </c>
      <c r="K67" s="288">
        <f>COUNTIF(C68:J68,"○")*3+COUNTIF(C68:J68,"△")</f>
        <v>9</v>
      </c>
      <c r="L67" s="288">
        <f>C67-D67+E67-F67+I67-J67</f>
        <v>5</v>
      </c>
      <c r="M67" s="288">
        <v>1</v>
      </c>
      <c r="N67" s="213"/>
      <c r="O67" s="290" t="str">
        <f>V9</f>
        <v>ＮＩＫＫＯ　ＳＰＯＲＴＳ　ＣＬＵＢセントラル</v>
      </c>
      <c r="P67" s="291"/>
      <c r="Q67" s="216">
        <f>V63</f>
        <v>3</v>
      </c>
      <c r="R67" s="216">
        <f>U63</f>
        <v>3</v>
      </c>
      <c r="S67" s="216">
        <f>V65</f>
        <v>0</v>
      </c>
      <c r="T67" s="216">
        <f>U65</f>
        <v>4</v>
      </c>
      <c r="U67" s="294"/>
      <c r="V67" s="295"/>
      <c r="W67" s="216">
        <f>K30</f>
        <v>0</v>
      </c>
      <c r="X67" s="216">
        <f>Q30</f>
        <v>3</v>
      </c>
      <c r="Y67" s="298">
        <f>COUNTIF(Q68:X68,"○")*3+COUNTIF(Q68:X68,"△")</f>
        <v>1</v>
      </c>
      <c r="Z67" s="298">
        <f>Q67-R67+S67-T67+W67-X67</f>
        <v>-7</v>
      </c>
      <c r="AA67" s="298">
        <v>3</v>
      </c>
    </row>
    <row r="68" spans="1:27" ht="18" customHeight="1">
      <c r="A68" s="283"/>
      <c r="B68" s="283"/>
      <c r="C68" s="300" t="str">
        <f>IF(C67&gt;D67,"○",IF(C67&lt;D67,"×",IF(C67=D67,"△")))</f>
        <v>○</v>
      </c>
      <c r="D68" s="301"/>
      <c r="E68" s="300" t="str">
        <f>IF(E67&gt;F67,"○",IF(E67&lt;F67,"×",IF(E67=F67,"△")))</f>
        <v>○</v>
      </c>
      <c r="F68" s="301"/>
      <c r="G68" s="296"/>
      <c r="H68" s="297"/>
      <c r="I68" s="300" t="str">
        <f>IF(I67&gt;J67,"○",IF(I67&lt;J67,"×",IF(I67=J67,"△")))</f>
        <v>○</v>
      </c>
      <c r="J68" s="301"/>
      <c r="K68" s="289"/>
      <c r="L68" s="289"/>
      <c r="M68" s="289"/>
      <c r="N68" s="213"/>
      <c r="O68" s="292"/>
      <c r="P68" s="293"/>
      <c r="Q68" s="300" t="str">
        <f>IF(Q67&gt;R67,"○",IF(Q67&lt;R67,"×",IF(Q67=R67,"△")))</f>
        <v>△</v>
      </c>
      <c r="R68" s="301"/>
      <c r="S68" s="300" t="str">
        <f>IF(S67&gt;T67,"○",IF(S67&lt;T67,"×",IF(S67=T67,"△")))</f>
        <v>×</v>
      </c>
      <c r="T68" s="301"/>
      <c r="U68" s="296"/>
      <c r="V68" s="297"/>
      <c r="W68" s="300" t="str">
        <f>IF(W67&gt;X67,"○",IF(W67&lt;X67,"×",IF(W67=X67,"△")))</f>
        <v>×</v>
      </c>
      <c r="X68" s="301"/>
      <c r="Y68" s="299"/>
      <c r="Z68" s="299"/>
      <c r="AA68" s="299"/>
    </row>
    <row r="69" spans="1:27" ht="18" customHeight="1">
      <c r="A69" s="283" t="str">
        <f>K9</f>
        <v>富士見サッカースポーツ少年団</v>
      </c>
      <c r="B69" s="283"/>
      <c r="C69" s="216">
        <f>J63</f>
        <v>1</v>
      </c>
      <c r="D69" s="216">
        <f>I63</f>
        <v>1</v>
      </c>
      <c r="E69" s="216">
        <f>J65</f>
        <v>3</v>
      </c>
      <c r="F69" s="216">
        <f>I65</f>
        <v>0</v>
      </c>
      <c r="G69" s="216">
        <f>J67</f>
        <v>0</v>
      </c>
      <c r="H69" s="216">
        <f>I67</f>
        <v>1</v>
      </c>
      <c r="I69" s="284"/>
      <c r="J69" s="285"/>
      <c r="K69" s="288">
        <f>COUNTIF(C70:J70,"○")*3+COUNTIF(C70:J70,"△")</f>
        <v>4</v>
      </c>
      <c r="L69" s="288">
        <f>C69-D69+E69-F69+G69-H69</f>
        <v>2</v>
      </c>
      <c r="M69" s="288">
        <v>2</v>
      </c>
      <c r="N69" s="213"/>
      <c r="O69" s="303" t="str">
        <f>Y9</f>
        <v>Ｓ４ スペランツァ</v>
      </c>
      <c r="P69" s="304"/>
      <c r="Q69" s="216">
        <f>X63</f>
        <v>5</v>
      </c>
      <c r="R69" s="216">
        <f>W63</f>
        <v>0</v>
      </c>
      <c r="S69" s="216">
        <f>X65</f>
        <v>3</v>
      </c>
      <c r="T69" s="216">
        <f>W65</f>
        <v>1</v>
      </c>
      <c r="U69" s="216">
        <f>X67</f>
        <v>3</v>
      </c>
      <c r="V69" s="216">
        <f>W67</f>
        <v>0</v>
      </c>
      <c r="W69" s="294"/>
      <c r="X69" s="295"/>
      <c r="Y69" s="298">
        <f>COUNTIF(Q70:X70,"○")*3+COUNTIF(Q70:X70,"△")</f>
        <v>9</v>
      </c>
      <c r="Z69" s="298">
        <f>Q69-R69+S69-T69+U69-V69</f>
        <v>10</v>
      </c>
      <c r="AA69" s="298">
        <v>1</v>
      </c>
    </row>
    <row r="70" spans="1:27" ht="18" customHeight="1">
      <c r="A70" s="283"/>
      <c r="B70" s="283"/>
      <c r="C70" s="300" t="str">
        <f>IF(C69&gt;D69,"○",IF(C69&lt;D69,"×",IF(C69=D69,"△")))</f>
        <v>△</v>
      </c>
      <c r="D70" s="301"/>
      <c r="E70" s="300" t="str">
        <f>IF(E69&gt;F69,"○",IF(E69&lt;F69,"×",IF(E69=F69,"△")))</f>
        <v>○</v>
      </c>
      <c r="F70" s="301"/>
      <c r="G70" s="300" t="str">
        <f>IF(G69&gt;H69,"○",IF(G69&lt;H69,"×",IF(G69=H69,"△")))</f>
        <v>×</v>
      </c>
      <c r="H70" s="301"/>
      <c r="I70" s="286"/>
      <c r="J70" s="287"/>
      <c r="K70" s="289"/>
      <c r="L70" s="289"/>
      <c r="M70" s="289"/>
      <c r="N70" s="213"/>
      <c r="O70" s="305"/>
      <c r="P70" s="306"/>
      <c r="Q70" s="300" t="str">
        <f>IF(Q69&gt;R69,"○",IF(Q69&lt;R69,"×",IF(Q69=R69,"△")))</f>
        <v>○</v>
      </c>
      <c r="R70" s="301"/>
      <c r="S70" s="300" t="str">
        <f>IF(S69&gt;T69,"○",IF(S69&lt;T69,"×",IF(S69=T69,"△")))</f>
        <v>○</v>
      </c>
      <c r="T70" s="301"/>
      <c r="U70" s="300" t="str">
        <f>IF(U69&gt;V69,"○",IF(U69&lt;V69,"×",IF(U69=V69,"△")))</f>
        <v>○</v>
      </c>
      <c r="V70" s="301"/>
      <c r="W70" s="296"/>
      <c r="X70" s="297"/>
      <c r="Y70" s="299"/>
      <c r="Z70" s="299"/>
      <c r="AA70" s="299"/>
    </row>
  </sheetData>
  <mergeCells count="223">
    <mergeCell ref="D1:F1"/>
    <mergeCell ref="O1:Q1"/>
    <mergeCell ref="S1:AA1"/>
    <mergeCell ref="O3:Q3"/>
    <mergeCell ref="F4:G4"/>
    <mergeCell ref="T4:U4"/>
    <mergeCell ref="V8:W8"/>
    <mergeCell ref="Y8:Z8"/>
    <mergeCell ref="B9:C17"/>
    <mergeCell ref="E9:F17"/>
    <mergeCell ref="H9:I17"/>
    <mergeCell ref="K9:L17"/>
    <mergeCell ref="P9:Q17"/>
    <mergeCell ref="S9:T17"/>
    <mergeCell ref="V9:W17"/>
    <mergeCell ref="Y9:Z17"/>
    <mergeCell ref="B8:C8"/>
    <mergeCell ref="E8:F8"/>
    <mergeCell ref="H8:I8"/>
    <mergeCell ref="K8:L8"/>
    <mergeCell ref="P8:Q8"/>
    <mergeCell ref="S8:T8"/>
    <mergeCell ref="V19:Y19"/>
    <mergeCell ref="C20:C21"/>
    <mergeCell ref="D20:D21"/>
    <mergeCell ref="E20:F21"/>
    <mergeCell ref="G20:J21"/>
    <mergeCell ref="K20:K21"/>
    <mergeCell ref="L20:L21"/>
    <mergeCell ref="P20:P21"/>
    <mergeCell ref="Q20:Q21"/>
    <mergeCell ref="R20:U21"/>
    <mergeCell ref="V20:Y21"/>
    <mergeCell ref="V23:Y24"/>
    <mergeCell ref="C27:C28"/>
    <mergeCell ref="D27:D28"/>
    <mergeCell ref="E27:F28"/>
    <mergeCell ref="G27:J28"/>
    <mergeCell ref="K27:K28"/>
    <mergeCell ref="L27:L28"/>
    <mergeCell ref="P27:P28"/>
    <mergeCell ref="Q27:Q28"/>
    <mergeCell ref="R27:U28"/>
    <mergeCell ref="V27:Y28"/>
    <mergeCell ref="C23:C24"/>
    <mergeCell ref="D23:D24"/>
    <mergeCell ref="E23:F24"/>
    <mergeCell ref="G23:J24"/>
    <mergeCell ref="K23:K24"/>
    <mergeCell ref="L23:L24"/>
    <mergeCell ref="P23:P24"/>
    <mergeCell ref="Q23:Q24"/>
    <mergeCell ref="R23:U24"/>
    <mergeCell ref="V30:Y31"/>
    <mergeCell ref="C34:C35"/>
    <mergeCell ref="D34:D35"/>
    <mergeCell ref="E34:F35"/>
    <mergeCell ref="G34:J35"/>
    <mergeCell ref="K34:K35"/>
    <mergeCell ref="L34:L35"/>
    <mergeCell ref="P34:P35"/>
    <mergeCell ref="Q34:Q35"/>
    <mergeCell ref="R34:U35"/>
    <mergeCell ref="V34:Y35"/>
    <mergeCell ref="C30:C31"/>
    <mergeCell ref="D30:D31"/>
    <mergeCell ref="E30:F31"/>
    <mergeCell ref="G30:J31"/>
    <mergeCell ref="K30:K31"/>
    <mergeCell ref="L30:L31"/>
    <mergeCell ref="P30:P31"/>
    <mergeCell ref="Q30:Q31"/>
    <mergeCell ref="R30:U31"/>
    <mergeCell ref="V37:Y38"/>
    <mergeCell ref="C41:C42"/>
    <mergeCell ref="D41:D42"/>
    <mergeCell ref="E41:F42"/>
    <mergeCell ref="G41:J42"/>
    <mergeCell ref="K41:K42"/>
    <mergeCell ref="L41:L42"/>
    <mergeCell ref="P41:P42"/>
    <mergeCell ref="Q41:Q42"/>
    <mergeCell ref="R41:U42"/>
    <mergeCell ref="V41:Y42"/>
    <mergeCell ref="C37:C38"/>
    <mergeCell ref="D37:D38"/>
    <mergeCell ref="E37:F38"/>
    <mergeCell ref="G37:J38"/>
    <mergeCell ref="K37:K38"/>
    <mergeCell ref="L37:L38"/>
    <mergeCell ref="P37:P38"/>
    <mergeCell ref="Q37:Q38"/>
    <mergeCell ref="R37:U38"/>
    <mergeCell ref="V44:Y45"/>
    <mergeCell ref="C48:C49"/>
    <mergeCell ref="D48:D49"/>
    <mergeCell ref="E48:F49"/>
    <mergeCell ref="G48:J49"/>
    <mergeCell ref="K48:K49"/>
    <mergeCell ref="L48:L49"/>
    <mergeCell ref="P48:P49"/>
    <mergeCell ref="Q48:Q49"/>
    <mergeCell ref="R48:U49"/>
    <mergeCell ref="V48:Y49"/>
    <mergeCell ref="C44:C45"/>
    <mergeCell ref="D44:D45"/>
    <mergeCell ref="E44:F45"/>
    <mergeCell ref="G44:J45"/>
    <mergeCell ref="K44:K45"/>
    <mergeCell ref="L44:L45"/>
    <mergeCell ref="P44:P45"/>
    <mergeCell ref="Q44:Q45"/>
    <mergeCell ref="R44:U45"/>
    <mergeCell ref="R58:U59"/>
    <mergeCell ref="V51:Y52"/>
    <mergeCell ref="C55:C56"/>
    <mergeCell ref="D55:D56"/>
    <mergeCell ref="E55:F56"/>
    <mergeCell ref="G55:J56"/>
    <mergeCell ref="K55:K56"/>
    <mergeCell ref="L55:L56"/>
    <mergeCell ref="P55:P56"/>
    <mergeCell ref="Q55:Q56"/>
    <mergeCell ref="R55:U56"/>
    <mergeCell ref="V55:Y56"/>
    <mergeCell ref="C51:C52"/>
    <mergeCell ref="D51:D52"/>
    <mergeCell ref="E51:F52"/>
    <mergeCell ref="G51:J52"/>
    <mergeCell ref="K51:K52"/>
    <mergeCell ref="L51:L52"/>
    <mergeCell ref="P51:P52"/>
    <mergeCell ref="Q51:Q52"/>
    <mergeCell ref="R51:U52"/>
    <mergeCell ref="E64:F64"/>
    <mergeCell ref="G64:H64"/>
    <mergeCell ref="I64:J64"/>
    <mergeCell ref="S64:T64"/>
    <mergeCell ref="U64:V64"/>
    <mergeCell ref="W64:X64"/>
    <mergeCell ref="V58:Y59"/>
    <mergeCell ref="A61:B62"/>
    <mergeCell ref="C61:D62"/>
    <mergeCell ref="E61:F62"/>
    <mergeCell ref="G61:H62"/>
    <mergeCell ref="I61:J62"/>
    <mergeCell ref="K61:K62"/>
    <mergeCell ref="L61:L62"/>
    <mergeCell ref="M61:M62"/>
    <mergeCell ref="O61:P62"/>
    <mergeCell ref="C58:C59"/>
    <mergeCell ref="D58:D59"/>
    <mergeCell ref="E58:F59"/>
    <mergeCell ref="G58:J59"/>
    <mergeCell ref="K58:K59"/>
    <mergeCell ref="L58:L59"/>
    <mergeCell ref="P58:P59"/>
    <mergeCell ref="Q58:Q59"/>
    <mergeCell ref="Z65:Z66"/>
    <mergeCell ref="AA65:AA66"/>
    <mergeCell ref="G66:H66"/>
    <mergeCell ref="I66:J66"/>
    <mergeCell ref="Q66:R66"/>
    <mergeCell ref="U66:V66"/>
    <mergeCell ref="W66:X66"/>
    <mergeCell ref="AA61:AA62"/>
    <mergeCell ref="A63:B64"/>
    <mergeCell ref="C63:D64"/>
    <mergeCell ref="K63:K64"/>
    <mergeCell ref="L63:L64"/>
    <mergeCell ref="M63:M64"/>
    <mergeCell ref="O63:P64"/>
    <mergeCell ref="Q63:R64"/>
    <mergeCell ref="Y63:Y64"/>
    <mergeCell ref="Z63:Z64"/>
    <mergeCell ref="Q61:R62"/>
    <mergeCell ref="S61:T62"/>
    <mergeCell ref="U61:V62"/>
    <mergeCell ref="W61:X62"/>
    <mergeCell ref="Y61:Y62"/>
    <mergeCell ref="Z61:Z62"/>
    <mergeCell ref="AA63:AA64"/>
    <mergeCell ref="A65:B66"/>
    <mergeCell ref="E65:F66"/>
    <mergeCell ref="K65:K66"/>
    <mergeCell ref="L65:L66"/>
    <mergeCell ref="M65:M66"/>
    <mergeCell ref="O65:P66"/>
    <mergeCell ref="C66:D66"/>
    <mergeCell ref="S65:T66"/>
    <mergeCell ref="Y65:Y66"/>
    <mergeCell ref="AA67:AA68"/>
    <mergeCell ref="C68:D68"/>
    <mergeCell ref="E68:F68"/>
    <mergeCell ref="I68:J68"/>
    <mergeCell ref="Q68:R68"/>
    <mergeCell ref="S68:T68"/>
    <mergeCell ref="W68:X68"/>
    <mergeCell ref="AA69:AA70"/>
    <mergeCell ref="C70:D70"/>
    <mergeCell ref="E70:F70"/>
    <mergeCell ref="G70:H70"/>
    <mergeCell ref="Q70:R70"/>
    <mergeCell ref="S70:T70"/>
    <mergeCell ref="U70:V70"/>
    <mergeCell ref="G67:H68"/>
    <mergeCell ref="K67:K68"/>
    <mergeCell ref="L67:L68"/>
    <mergeCell ref="M67:M68"/>
    <mergeCell ref="O67:P68"/>
    <mergeCell ref="A69:B70"/>
    <mergeCell ref="I69:J70"/>
    <mergeCell ref="K69:K70"/>
    <mergeCell ref="L69:L70"/>
    <mergeCell ref="M69:M70"/>
    <mergeCell ref="O69:P70"/>
    <mergeCell ref="U67:V68"/>
    <mergeCell ref="Y67:Y68"/>
    <mergeCell ref="Z67:Z68"/>
    <mergeCell ref="W69:X70"/>
    <mergeCell ref="Y69:Y70"/>
    <mergeCell ref="Z69:Z70"/>
    <mergeCell ref="A67:B6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3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84"/>
  <sheetViews>
    <sheetView view="pageBreakPreview" zoomScaleNormal="55" zoomScaleSheetLayoutView="100" workbookViewId="0"/>
  </sheetViews>
  <sheetFormatPr defaultColWidth="8.88671875" defaultRowHeight="13.2"/>
  <cols>
    <col min="1" max="34" width="5.44140625" customWidth="1"/>
  </cols>
  <sheetData>
    <row r="1" spans="1:33" ht="20.100000000000001" customHeight="1">
      <c r="A1" s="31" t="s">
        <v>174</v>
      </c>
      <c r="B1" s="31"/>
      <c r="C1" s="31"/>
      <c r="D1" s="320">
        <f>組み合わせ!J4</f>
        <v>43839</v>
      </c>
      <c r="E1" s="320"/>
      <c r="F1" s="320"/>
      <c r="G1" s="320"/>
      <c r="H1" s="31"/>
      <c r="I1" s="31"/>
      <c r="J1" s="320"/>
      <c r="K1" s="263"/>
      <c r="L1" s="263"/>
      <c r="N1" s="320" t="s">
        <v>175</v>
      </c>
      <c r="O1" s="320"/>
      <c r="P1" s="320"/>
      <c r="Q1" s="320"/>
      <c r="R1" s="320"/>
      <c r="T1" s="263" t="s">
        <v>176</v>
      </c>
      <c r="U1" s="263"/>
      <c r="V1" s="263"/>
      <c r="W1" s="263"/>
      <c r="X1" s="366" t="str">
        <f>組み合わせ!M17</f>
        <v>とちぎフットボールセンターＡ</v>
      </c>
      <c r="Y1" s="366"/>
      <c r="Z1" s="366"/>
      <c r="AA1" s="366"/>
      <c r="AB1" s="366"/>
      <c r="AC1" s="366"/>
      <c r="AD1" s="366"/>
      <c r="AE1" s="366"/>
      <c r="AF1" s="366"/>
      <c r="AG1" s="366"/>
    </row>
    <row r="2" spans="1:33" ht="9.9" customHeight="1">
      <c r="A2" s="31"/>
      <c r="B2" s="31"/>
      <c r="C2" s="31"/>
      <c r="D2" s="263" t="s">
        <v>177</v>
      </c>
      <c r="E2" s="263"/>
      <c r="F2" s="263"/>
      <c r="G2" s="263"/>
      <c r="H2" s="31"/>
      <c r="I2" s="31"/>
      <c r="J2" s="31"/>
      <c r="K2" s="31"/>
      <c r="L2" s="31"/>
      <c r="N2" s="187"/>
      <c r="O2" s="187"/>
      <c r="P2" s="187"/>
      <c r="Q2" s="187"/>
      <c r="R2" s="187"/>
      <c r="T2" s="188"/>
      <c r="U2" s="188"/>
      <c r="V2" s="188"/>
      <c r="W2" s="188"/>
      <c r="X2" s="197"/>
      <c r="Y2" s="197"/>
      <c r="AA2" s="130"/>
      <c r="AB2" s="339" t="s">
        <v>178</v>
      </c>
      <c r="AC2" s="339"/>
      <c r="AD2" s="339"/>
      <c r="AE2" s="339"/>
      <c r="AF2" s="339"/>
      <c r="AG2" s="339"/>
    </row>
    <row r="3" spans="1:33" ht="20.100000000000001" customHeight="1">
      <c r="D3" s="263"/>
      <c r="E3" s="263"/>
      <c r="F3" s="263"/>
      <c r="G3" s="263"/>
      <c r="J3" s="340" t="s">
        <v>109</v>
      </c>
      <c r="K3" s="340"/>
      <c r="W3" s="340" t="s">
        <v>115</v>
      </c>
      <c r="X3" s="340"/>
      <c r="Z3" s="130"/>
      <c r="AA3" s="130"/>
      <c r="AB3" s="339"/>
      <c r="AC3" s="339"/>
      <c r="AD3" s="339"/>
      <c r="AE3" s="339"/>
      <c r="AF3" s="339"/>
      <c r="AG3" s="339"/>
    </row>
    <row r="4" spans="1:33" ht="20.100000000000001" customHeight="1">
      <c r="G4" s="131"/>
      <c r="H4" s="131"/>
      <c r="I4" s="131"/>
      <c r="J4" s="132"/>
      <c r="K4" s="131"/>
      <c r="L4" s="131"/>
      <c r="M4" s="131"/>
      <c r="N4" s="131"/>
      <c r="T4" s="131"/>
      <c r="U4" s="131"/>
      <c r="V4" s="131"/>
      <c r="W4" s="131"/>
      <c r="X4" s="133"/>
      <c r="Y4" s="131"/>
      <c r="Z4" s="130"/>
      <c r="AA4" s="130"/>
      <c r="AB4" s="339"/>
      <c r="AC4" s="339"/>
      <c r="AD4" s="339"/>
      <c r="AE4" s="339"/>
      <c r="AF4" s="339"/>
      <c r="AG4" s="339"/>
    </row>
    <row r="5" spans="1:33" ht="20.100000000000001" customHeight="1">
      <c r="F5" s="134"/>
      <c r="H5" s="135"/>
      <c r="J5" s="136"/>
      <c r="K5" s="135"/>
      <c r="N5" s="134"/>
      <c r="S5" s="134"/>
      <c r="V5" s="135"/>
      <c r="W5" s="136"/>
      <c r="Y5" s="135"/>
      <c r="Z5" s="135"/>
      <c r="AA5" s="136"/>
      <c r="AB5" s="137"/>
    </row>
    <row r="6" spans="1:33" ht="20.100000000000001" customHeight="1">
      <c r="B6" s="353"/>
      <c r="C6" s="353"/>
      <c r="D6" s="138"/>
      <c r="E6" s="138"/>
      <c r="F6" s="364" t="s">
        <v>179</v>
      </c>
      <c r="G6" s="364"/>
      <c r="H6" s="23"/>
      <c r="I6" s="23"/>
      <c r="J6" s="364" t="s">
        <v>180</v>
      </c>
      <c r="K6" s="364"/>
      <c r="L6" s="23"/>
      <c r="M6" s="23"/>
      <c r="N6" s="364" t="s">
        <v>181</v>
      </c>
      <c r="O6" s="364"/>
      <c r="P6" s="33"/>
      <c r="Q6" s="23"/>
      <c r="R6" s="23"/>
      <c r="S6" s="364" t="s">
        <v>182</v>
      </c>
      <c r="T6" s="364"/>
      <c r="U6" s="23"/>
      <c r="V6" s="23"/>
      <c r="W6" s="364" t="s">
        <v>183</v>
      </c>
      <c r="X6" s="364"/>
      <c r="Y6" s="23"/>
      <c r="Z6" s="23"/>
      <c r="AA6" s="364" t="s">
        <v>184</v>
      </c>
      <c r="AB6" s="364"/>
      <c r="AC6" s="138"/>
      <c r="AD6" s="138"/>
      <c r="AE6" s="367"/>
      <c r="AF6" s="368"/>
    </row>
    <row r="7" spans="1:33" ht="20.100000000000001" customHeight="1">
      <c r="B7" s="360"/>
      <c r="C7" s="360"/>
      <c r="D7" s="139"/>
      <c r="E7" s="139"/>
      <c r="F7" s="417" t="str">
        <f>組み合わせ!C10</f>
        <v>ボンジボーラ栃木</v>
      </c>
      <c r="G7" s="417"/>
      <c r="H7" s="139"/>
      <c r="I7" s="139"/>
      <c r="J7" s="361" t="str">
        <f>ＥＦ!E9</f>
        <v>南河内サッカースポーツ少年団</v>
      </c>
      <c r="K7" s="361"/>
      <c r="L7" s="139"/>
      <c r="M7" s="139"/>
      <c r="N7" s="361" t="str">
        <f>ＩＪ!B9</f>
        <v>国本ジュニアサッカークラブ</v>
      </c>
      <c r="O7" s="361"/>
      <c r="P7" s="140"/>
      <c r="Q7" s="139"/>
      <c r="R7" s="139"/>
      <c r="S7" s="361" t="str">
        <f>ＣＤ!K9</f>
        <v>国分寺サッカークラブ</v>
      </c>
      <c r="T7" s="361"/>
      <c r="U7" s="139"/>
      <c r="V7" s="139"/>
      <c r="W7" s="361" t="str">
        <f>ＧＨ!B9</f>
        <v>ＦＣ朱雀</v>
      </c>
      <c r="X7" s="361"/>
      <c r="Y7" s="139"/>
      <c r="Z7" s="139"/>
      <c r="AA7" s="361" t="str">
        <f>ＫＬ!K9</f>
        <v>富士見サッカースポーツ少年団</v>
      </c>
      <c r="AB7" s="361"/>
      <c r="AC7" s="139"/>
      <c r="AD7" s="139"/>
      <c r="AE7" s="362"/>
      <c r="AF7" s="363"/>
    </row>
    <row r="8" spans="1:33" ht="20.100000000000001" customHeight="1">
      <c r="B8" s="360"/>
      <c r="C8" s="360"/>
      <c r="D8" s="139"/>
      <c r="E8" s="139"/>
      <c r="F8" s="417"/>
      <c r="G8" s="417"/>
      <c r="H8" s="139"/>
      <c r="I8" s="139"/>
      <c r="J8" s="361"/>
      <c r="K8" s="361"/>
      <c r="L8" s="139"/>
      <c r="M8" s="139"/>
      <c r="N8" s="361"/>
      <c r="O8" s="361"/>
      <c r="P8" s="140"/>
      <c r="Q8" s="139"/>
      <c r="R8" s="139"/>
      <c r="S8" s="361"/>
      <c r="T8" s="361"/>
      <c r="U8" s="139"/>
      <c r="V8" s="139"/>
      <c r="W8" s="361"/>
      <c r="X8" s="361"/>
      <c r="Y8" s="139"/>
      <c r="Z8" s="139"/>
      <c r="AA8" s="361"/>
      <c r="AB8" s="361"/>
      <c r="AC8" s="139"/>
      <c r="AD8" s="139"/>
      <c r="AE8" s="362"/>
      <c r="AF8" s="363"/>
    </row>
    <row r="9" spans="1:33" ht="20.100000000000001" customHeight="1">
      <c r="B9" s="360"/>
      <c r="C9" s="360"/>
      <c r="D9" s="139"/>
      <c r="E9" s="139"/>
      <c r="F9" s="417"/>
      <c r="G9" s="417"/>
      <c r="H9" s="139"/>
      <c r="I9" s="139"/>
      <c r="J9" s="361"/>
      <c r="K9" s="361"/>
      <c r="L9" s="139"/>
      <c r="M9" s="139"/>
      <c r="N9" s="361"/>
      <c r="O9" s="361"/>
      <c r="P9" s="140"/>
      <c r="Q9" s="139"/>
      <c r="R9" s="139"/>
      <c r="S9" s="361"/>
      <c r="T9" s="361"/>
      <c r="U9" s="139"/>
      <c r="V9" s="139"/>
      <c r="W9" s="361"/>
      <c r="X9" s="361"/>
      <c r="Y9" s="139"/>
      <c r="Z9" s="139"/>
      <c r="AA9" s="361"/>
      <c r="AB9" s="361"/>
      <c r="AC9" s="139"/>
      <c r="AD9" s="139"/>
      <c r="AE9" s="362"/>
      <c r="AF9" s="363"/>
    </row>
    <row r="10" spans="1:33" ht="20.100000000000001" customHeight="1">
      <c r="B10" s="360"/>
      <c r="C10" s="360"/>
      <c r="D10" s="139"/>
      <c r="E10" s="139"/>
      <c r="F10" s="417"/>
      <c r="G10" s="417"/>
      <c r="H10" s="139"/>
      <c r="I10" s="139"/>
      <c r="J10" s="361"/>
      <c r="K10" s="361"/>
      <c r="L10" s="139"/>
      <c r="M10" s="139"/>
      <c r="N10" s="361"/>
      <c r="O10" s="361"/>
      <c r="P10" s="140"/>
      <c r="Q10" s="139"/>
      <c r="R10" s="139"/>
      <c r="S10" s="361"/>
      <c r="T10" s="361"/>
      <c r="U10" s="139"/>
      <c r="V10" s="139"/>
      <c r="W10" s="361"/>
      <c r="X10" s="361"/>
      <c r="Y10" s="139"/>
      <c r="Z10" s="139"/>
      <c r="AA10" s="361"/>
      <c r="AB10" s="361"/>
      <c r="AC10" s="139"/>
      <c r="AD10" s="139"/>
      <c r="AE10" s="362"/>
      <c r="AF10" s="363"/>
    </row>
    <row r="11" spans="1:33" ht="20.100000000000001" customHeight="1">
      <c r="B11" s="360"/>
      <c r="C11" s="360"/>
      <c r="D11" s="139"/>
      <c r="E11" s="139"/>
      <c r="F11" s="417"/>
      <c r="G11" s="417"/>
      <c r="H11" s="139"/>
      <c r="I11" s="139"/>
      <c r="J11" s="361"/>
      <c r="K11" s="361"/>
      <c r="L11" s="139"/>
      <c r="M11" s="139"/>
      <c r="N11" s="361"/>
      <c r="O11" s="361"/>
      <c r="P11" s="140"/>
      <c r="Q11" s="139"/>
      <c r="R11" s="139"/>
      <c r="S11" s="361"/>
      <c r="T11" s="361"/>
      <c r="U11" s="139"/>
      <c r="V11" s="139"/>
      <c r="W11" s="361"/>
      <c r="X11" s="361"/>
      <c r="Y11" s="139"/>
      <c r="Z11" s="139"/>
      <c r="AA11" s="361"/>
      <c r="AB11" s="361"/>
      <c r="AC11" s="139"/>
      <c r="AD11" s="139"/>
      <c r="AE11" s="362"/>
      <c r="AF11" s="363"/>
    </row>
    <row r="12" spans="1:33" ht="20.100000000000001" customHeight="1">
      <c r="B12" s="360"/>
      <c r="C12" s="360"/>
      <c r="D12" s="139"/>
      <c r="E12" s="139"/>
      <c r="F12" s="417"/>
      <c r="G12" s="417"/>
      <c r="H12" s="139"/>
      <c r="I12" s="139"/>
      <c r="J12" s="361"/>
      <c r="K12" s="361"/>
      <c r="L12" s="139"/>
      <c r="M12" s="139"/>
      <c r="N12" s="361"/>
      <c r="O12" s="361"/>
      <c r="P12" s="140"/>
      <c r="Q12" s="139"/>
      <c r="R12" s="139"/>
      <c r="S12" s="361"/>
      <c r="T12" s="361"/>
      <c r="U12" s="139"/>
      <c r="V12" s="139"/>
      <c r="W12" s="361"/>
      <c r="X12" s="361"/>
      <c r="Y12" s="139"/>
      <c r="Z12" s="139"/>
      <c r="AA12" s="361"/>
      <c r="AB12" s="361"/>
      <c r="AC12" s="139"/>
      <c r="AD12" s="139"/>
      <c r="AE12" s="362"/>
      <c r="AF12" s="363"/>
    </row>
    <row r="13" spans="1:33" ht="20.100000000000001" customHeight="1">
      <c r="B13" s="360"/>
      <c r="C13" s="360"/>
      <c r="D13" s="140"/>
      <c r="E13" s="140"/>
      <c r="F13" s="417"/>
      <c r="G13" s="417"/>
      <c r="H13" s="140"/>
      <c r="I13" s="140"/>
      <c r="J13" s="361"/>
      <c r="K13" s="361"/>
      <c r="L13" s="140"/>
      <c r="M13" s="140"/>
      <c r="N13" s="361"/>
      <c r="O13" s="361"/>
      <c r="P13" s="140"/>
      <c r="Q13" s="140"/>
      <c r="R13" s="140"/>
      <c r="S13" s="361"/>
      <c r="T13" s="361"/>
      <c r="U13" s="140"/>
      <c r="V13" s="140"/>
      <c r="W13" s="361"/>
      <c r="X13" s="361"/>
      <c r="Y13" s="140"/>
      <c r="Z13" s="140"/>
      <c r="AA13" s="361"/>
      <c r="AB13" s="361"/>
      <c r="AC13" s="140"/>
      <c r="AD13" s="140"/>
      <c r="AE13" s="362"/>
      <c r="AF13" s="363"/>
    </row>
    <row r="14" spans="1:33" ht="20.100000000000001" customHeight="1">
      <c r="B14" s="360"/>
      <c r="C14" s="360"/>
      <c r="D14" s="140"/>
      <c r="E14" s="140"/>
      <c r="F14" s="417"/>
      <c r="G14" s="417"/>
      <c r="H14" s="140"/>
      <c r="I14" s="140"/>
      <c r="J14" s="361"/>
      <c r="K14" s="361"/>
      <c r="L14" s="140"/>
      <c r="M14" s="140"/>
      <c r="N14" s="361"/>
      <c r="O14" s="361"/>
      <c r="P14" s="140"/>
      <c r="Q14" s="140"/>
      <c r="R14" s="140"/>
      <c r="S14" s="361"/>
      <c r="T14" s="361"/>
      <c r="U14" s="140"/>
      <c r="V14" s="140"/>
      <c r="W14" s="361"/>
      <c r="X14" s="361"/>
      <c r="Y14" s="140"/>
      <c r="Z14" s="140"/>
      <c r="AA14" s="361"/>
      <c r="AB14" s="361"/>
      <c r="AC14" s="140"/>
      <c r="AD14" s="140"/>
      <c r="AE14" s="362"/>
      <c r="AF14" s="363"/>
    </row>
    <row r="15" spans="1:33" ht="20.100000000000001" customHeight="1">
      <c r="C15" s="195"/>
      <c r="D15" s="195"/>
      <c r="G15" s="195"/>
      <c r="H15" s="195"/>
      <c r="K15" s="195"/>
      <c r="L15" s="195"/>
      <c r="O15" s="195"/>
      <c r="P15" s="195"/>
      <c r="T15" s="195"/>
      <c r="U15" s="195"/>
      <c r="X15" s="195"/>
      <c r="Y15" s="195"/>
      <c r="AB15" s="195"/>
      <c r="AC15" s="195"/>
      <c r="AD15" s="141" t="s">
        <v>185</v>
      </c>
      <c r="AE15" s="141" t="s">
        <v>186</v>
      </c>
      <c r="AF15" s="141" t="s">
        <v>186</v>
      </c>
      <c r="AG15" s="141" t="s">
        <v>187</v>
      </c>
    </row>
    <row r="16" spans="1:33" ht="20.100000000000001" customHeight="1">
      <c r="A16" s="353" t="s">
        <v>188</v>
      </c>
      <c r="B16" s="264" t="s">
        <v>139</v>
      </c>
      <c r="C16" s="350">
        <v>0.375</v>
      </c>
      <c r="D16" s="350"/>
      <c r="E16" s="350"/>
      <c r="G16" s="338" t="str">
        <f>F7</f>
        <v>ボンジボーラ栃木</v>
      </c>
      <c r="H16" s="338"/>
      <c r="I16" s="338"/>
      <c r="J16" s="338"/>
      <c r="K16" s="338"/>
      <c r="L16" s="338"/>
      <c r="M16" s="338"/>
      <c r="N16" s="337">
        <f>P16+P17</f>
        <v>0</v>
      </c>
      <c r="O16" s="351" t="s">
        <v>140</v>
      </c>
      <c r="P16" s="60">
        <v>0</v>
      </c>
      <c r="Q16" s="20" t="s">
        <v>189</v>
      </c>
      <c r="R16" s="60">
        <v>0</v>
      </c>
      <c r="S16" s="351" t="s">
        <v>142</v>
      </c>
      <c r="T16" s="337">
        <f>R16+R17</f>
        <v>0</v>
      </c>
      <c r="U16" s="338" t="str">
        <f>J7</f>
        <v>南河内サッカースポーツ少年団</v>
      </c>
      <c r="V16" s="338"/>
      <c r="W16" s="338"/>
      <c r="X16" s="338"/>
      <c r="Y16" s="338"/>
      <c r="Z16" s="338"/>
      <c r="AA16" s="338"/>
      <c r="AB16" s="195"/>
      <c r="AC16" s="195"/>
      <c r="AD16" s="349" t="s">
        <v>190</v>
      </c>
      <c r="AE16" s="349" t="s">
        <v>191</v>
      </c>
      <c r="AF16" s="349" t="s">
        <v>192</v>
      </c>
      <c r="AG16" s="349" t="s">
        <v>193</v>
      </c>
    </row>
    <row r="17" spans="1:33" ht="20.100000000000001" customHeight="1">
      <c r="A17" s="353"/>
      <c r="B17" s="264"/>
      <c r="C17" s="350"/>
      <c r="D17" s="350"/>
      <c r="E17" s="350"/>
      <c r="G17" s="338"/>
      <c r="H17" s="338"/>
      <c r="I17" s="338"/>
      <c r="J17" s="338"/>
      <c r="K17" s="338"/>
      <c r="L17" s="338"/>
      <c r="M17" s="338"/>
      <c r="N17" s="337"/>
      <c r="O17" s="351"/>
      <c r="P17" s="60">
        <v>0</v>
      </c>
      <c r="Q17" s="20" t="s">
        <v>189</v>
      </c>
      <c r="R17" s="60">
        <v>0</v>
      </c>
      <c r="S17" s="351"/>
      <c r="T17" s="337"/>
      <c r="U17" s="338"/>
      <c r="V17" s="338"/>
      <c r="W17" s="338"/>
      <c r="X17" s="338"/>
      <c r="Y17" s="338"/>
      <c r="Z17" s="338"/>
      <c r="AA17" s="338"/>
      <c r="AB17" s="195"/>
      <c r="AC17" s="195"/>
      <c r="AD17" s="349"/>
      <c r="AE17" s="349"/>
      <c r="AF17" s="349"/>
      <c r="AG17" s="349"/>
    </row>
    <row r="18" spans="1:33" ht="20.100000000000001" customHeight="1">
      <c r="A18" s="353"/>
      <c r="C18" s="200"/>
      <c r="D18" s="200"/>
      <c r="E18" s="142"/>
      <c r="G18" s="191"/>
      <c r="H18" s="191"/>
      <c r="I18" s="115"/>
      <c r="J18" s="115"/>
      <c r="K18" s="191"/>
      <c r="L18" s="191"/>
      <c r="M18" s="115"/>
      <c r="N18" s="143"/>
      <c r="O18" s="191"/>
      <c r="P18" s="60"/>
      <c r="Q18" s="115"/>
      <c r="R18" s="143"/>
      <c r="S18" s="115"/>
      <c r="T18" s="60"/>
      <c r="U18" s="191"/>
      <c r="V18" s="115"/>
      <c r="W18" s="115"/>
      <c r="X18" s="191"/>
      <c r="Y18" s="191"/>
      <c r="Z18" s="115"/>
      <c r="AA18" s="115"/>
      <c r="AB18" s="195"/>
      <c r="AC18" s="195"/>
      <c r="AD18" s="144"/>
      <c r="AE18" s="144"/>
      <c r="AF18" s="145"/>
      <c r="AG18" s="145"/>
    </row>
    <row r="19" spans="1:33" ht="20.100000000000001" customHeight="1">
      <c r="A19" s="353"/>
      <c r="B19" s="264" t="s">
        <v>145</v>
      </c>
      <c r="C19" s="350">
        <v>0.41666666666666669</v>
      </c>
      <c r="D19" s="350"/>
      <c r="E19" s="350"/>
      <c r="G19" s="338" t="str">
        <f>F7</f>
        <v>ボンジボーラ栃木</v>
      </c>
      <c r="H19" s="338"/>
      <c r="I19" s="338"/>
      <c r="J19" s="338"/>
      <c r="K19" s="338"/>
      <c r="L19" s="338"/>
      <c r="M19" s="338"/>
      <c r="N19" s="337">
        <f>P19+P20</f>
        <v>0</v>
      </c>
      <c r="O19" s="351" t="s">
        <v>140</v>
      </c>
      <c r="P19" s="60">
        <v>0</v>
      </c>
      <c r="Q19" s="20" t="s">
        <v>189</v>
      </c>
      <c r="R19" s="60">
        <v>0</v>
      </c>
      <c r="S19" s="351" t="s">
        <v>142</v>
      </c>
      <c r="T19" s="337">
        <f>R19+R20</f>
        <v>0</v>
      </c>
      <c r="U19" s="440" t="str">
        <f>N7</f>
        <v>国本ジュニアサッカークラブ</v>
      </c>
      <c r="V19" s="440"/>
      <c r="W19" s="440"/>
      <c r="X19" s="440"/>
      <c r="Y19" s="440"/>
      <c r="Z19" s="440"/>
      <c r="AA19" s="440"/>
      <c r="AB19" s="195"/>
      <c r="AC19" s="195"/>
      <c r="AD19" s="349" t="s">
        <v>192</v>
      </c>
      <c r="AE19" s="349" t="s">
        <v>190</v>
      </c>
      <c r="AF19" s="349" t="s">
        <v>191</v>
      </c>
      <c r="AG19" s="349" t="s">
        <v>194</v>
      </c>
    </row>
    <row r="20" spans="1:33" ht="20.100000000000001" customHeight="1">
      <c r="A20" s="353"/>
      <c r="B20" s="264"/>
      <c r="C20" s="350"/>
      <c r="D20" s="350"/>
      <c r="E20" s="350"/>
      <c r="G20" s="338"/>
      <c r="H20" s="338"/>
      <c r="I20" s="338"/>
      <c r="J20" s="338"/>
      <c r="K20" s="338"/>
      <c r="L20" s="338"/>
      <c r="M20" s="338"/>
      <c r="N20" s="337"/>
      <c r="O20" s="351"/>
      <c r="P20" s="60">
        <v>0</v>
      </c>
      <c r="Q20" s="20" t="s">
        <v>189</v>
      </c>
      <c r="R20" s="60">
        <v>0</v>
      </c>
      <c r="S20" s="351"/>
      <c r="T20" s="337"/>
      <c r="U20" s="440"/>
      <c r="V20" s="440"/>
      <c r="W20" s="440"/>
      <c r="X20" s="440"/>
      <c r="Y20" s="440"/>
      <c r="Z20" s="440"/>
      <c r="AA20" s="440"/>
      <c r="AB20" s="195"/>
      <c r="AC20" s="195"/>
      <c r="AD20" s="349"/>
      <c r="AE20" s="349"/>
      <c r="AF20" s="349"/>
      <c r="AG20" s="349"/>
    </row>
    <row r="21" spans="1:33" ht="20.100000000000001" customHeight="1">
      <c r="A21" s="353"/>
      <c r="C21" s="200"/>
      <c r="D21" s="200"/>
      <c r="E21" s="142"/>
      <c r="G21" s="191"/>
      <c r="H21" s="191"/>
      <c r="I21" s="115"/>
      <c r="J21" s="115"/>
      <c r="K21" s="191"/>
      <c r="L21" s="191"/>
      <c r="M21" s="115"/>
      <c r="N21" s="143"/>
      <c r="O21" s="191"/>
      <c r="P21" s="60"/>
      <c r="Q21" s="115"/>
      <c r="R21" s="143"/>
      <c r="S21" s="115"/>
      <c r="T21" s="60"/>
      <c r="U21" s="191"/>
      <c r="V21" s="115"/>
      <c r="W21" s="115"/>
      <c r="X21" s="191"/>
      <c r="Y21" s="191"/>
      <c r="Z21" s="115"/>
      <c r="AA21" s="115"/>
      <c r="AB21" s="195"/>
      <c r="AC21" s="195"/>
      <c r="AD21" s="144"/>
      <c r="AE21" s="144"/>
      <c r="AF21" s="145"/>
      <c r="AG21" s="145"/>
    </row>
    <row r="22" spans="1:33" ht="20.100000000000001" customHeight="1">
      <c r="A22" s="353"/>
      <c r="B22" s="264" t="s">
        <v>148</v>
      </c>
      <c r="C22" s="350">
        <v>0.45833333333333331</v>
      </c>
      <c r="D22" s="350"/>
      <c r="E22" s="350"/>
      <c r="G22" s="338" t="str">
        <f>J7</f>
        <v>南河内サッカースポーツ少年団</v>
      </c>
      <c r="H22" s="338"/>
      <c r="I22" s="338"/>
      <c r="J22" s="338"/>
      <c r="K22" s="338"/>
      <c r="L22" s="338"/>
      <c r="M22" s="338"/>
      <c r="N22" s="337">
        <f>P22+P23</f>
        <v>0</v>
      </c>
      <c r="O22" s="351" t="s">
        <v>140</v>
      </c>
      <c r="P22" s="60">
        <v>0</v>
      </c>
      <c r="Q22" s="20" t="s">
        <v>189</v>
      </c>
      <c r="R22" s="60">
        <v>0</v>
      </c>
      <c r="S22" s="351" t="s">
        <v>142</v>
      </c>
      <c r="T22" s="337">
        <f>R22+R23</f>
        <v>0</v>
      </c>
      <c r="U22" s="440" t="str">
        <f>N7</f>
        <v>国本ジュニアサッカークラブ</v>
      </c>
      <c r="V22" s="440"/>
      <c r="W22" s="440"/>
      <c r="X22" s="440"/>
      <c r="Y22" s="440"/>
      <c r="Z22" s="440"/>
      <c r="AA22" s="440"/>
      <c r="AB22" s="195"/>
      <c r="AC22" s="195"/>
      <c r="AD22" s="349" t="s">
        <v>191</v>
      </c>
      <c r="AE22" s="349" t="s">
        <v>192</v>
      </c>
      <c r="AF22" s="349" t="s">
        <v>190</v>
      </c>
      <c r="AG22" s="349" t="s">
        <v>195</v>
      </c>
    </row>
    <row r="23" spans="1:33" ht="20.100000000000001" customHeight="1">
      <c r="A23" s="353"/>
      <c r="B23" s="264"/>
      <c r="C23" s="350"/>
      <c r="D23" s="350"/>
      <c r="E23" s="350"/>
      <c r="G23" s="338"/>
      <c r="H23" s="338"/>
      <c r="I23" s="338"/>
      <c r="J23" s="338"/>
      <c r="K23" s="338"/>
      <c r="L23" s="338"/>
      <c r="M23" s="338"/>
      <c r="N23" s="337"/>
      <c r="O23" s="351"/>
      <c r="P23" s="60">
        <v>0</v>
      </c>
      <c r="Q23" s="20" t="s">
        <v>189</v>
      </c>
      <c r="R23" s="60">
        <v>0</v>
      </c>
      <c r="S23" s="351"/>
      <c r="T23" s="337"/>
      <c r="U23" s="440"/>
      <c r="V23" s="440"/>
      <c r="W23" s="440"/>
      <c r="X23" s="440"/>
      <c r="Y23" s="440"/>
      <c r="Z23" s="440"/>
      <c r="AA23" s="440"/>
      <c r="AB23" s="195"/>
      <c r="AC23" s="195"/>
      <c r="AD23" s="349"/>
      <c r="AE23" s="349"/>
      <c r="AF23" s="349"/>
      <c r="AG23" s="349"/>
    </row>
    <row r="24" spans="1:33" ht="20.100000000000001" customHeight="1">
      <c r="C24" s="200"/>
      <c r="D24" s="200"/>
      <c r="E24" s="142"/>
      <c r="G24" s="191"/>
      <c r="H24" s="191"/>
      <c r="I24" s="115"/>
      <c r="J24" s="115"/>
      <c r="K24" s="191"/>
      <c r="L24" s="191"/>
      <c r="M24" s="115"/>
      <c r="N24" s="143"/>
      <c r="O24" s="191"/>
      <c r="P24" s="60"/>
      <c r="Q24" s="115"/>
      <c r="R24" s="143"/>
      <c r="S24" s="115"/>
      <c r="T24" s="60"/>
      <c r="U24" s="191"/>
      <c r="V24" s="115"/>
      <c r="W24" s="115"/>
      <c r="X24" s="191"/>
      <c r="Y24" s="191"/>
      <c r="Z24" s="115"/>
      <c r="AA24" s="115"/>
      <c r="AB24" s="195"/>
      <c r="AC24" s="195"/>
      <c r="AD24" s="144"/>
      <c r="AE24" s="144"/>
      <c r="AF24" s="145"/>
      <c r="AG24" s="145"/>
    </row>
    <row r="25" spans="1:33" ht="20.100000000000001" customHeight="1">
      <c r="A25" s="352" t="s">
        <v>196</v>
      </c>
      <c r="B25" s="354" t="s">
        <v>151</v>
      </c>
      <c r="C25" s="355">
        <v>0.5</v>
      </c>
      <c r="D25" s="355"/>
      <c r="E25" s="355"/>
      <c r="F25" s="146"/>
      <c r="G25" s="356" t="str">
        <f>S7</f>
        <v>国分寺サッカークラブ</v>
      </c>
      <c r="H25" s="356"/>
      <c r="I25" s="356"/>
      <c r="J25" s="356"/>
      <c r="K25" s="356"/>
      <c r="L25" s="356"/>
      <c r="M25" s="356"/>
      <c r="N25" s="357">
        <f>P25+P26</f>
        <v>0</v>
      </c>
      <c r="O25" s="359" t="s">
        <v>140</v>
      </c>
      <c r="P25" s="147">
        <v>0</v>
      </c>
      <c r="Q25" s="148" t="s">
        <v>189</v>
      </c>
      <c r="R25" s="147">
        <v>0</v>
      </c>
      <c r="S25" s="359" t="s">
        <v>142</v>
      </c>
      <c r="T25" s="357">
        <f>R25+R26</f>
        <v>0</v>
      </c>
      <c r="U25" s="356" t="str">
        <f>W7</f>
        <v>ＦＣ朱雀</v>
      </c>
      <c r="V25" s="356"/>
      <c r="W25" s="356"/>
      <c r="X25" s="356"/>
      <c r="Y25" s="356"/>
      <c r="Z25" s="356"/>
      <c r="AA25" s="356"/>
      <c r="AB25" s="194"/>
      <c r="AC25" s="194"/>
      <c r="AD25" s="358" t="s">
        <v>197</v>
      </c>
      <c r="AE25" s="358" t="s">
        <v>198</v>
      </c>
      <c r="AF25" s="358" t="s">
        <v>199</v>
      </c>
      <c r="AG25" s="358" t="s">
        <v>200</v>
      </c>
    </row>
    <row r="26" spans="1:33" ht="20.100000000000001" customHeight="1">
      <c r="A26" s="353"/>
      <c r="B26" s="264"/>
      <c r="C26" s="350"/>
      <c r="D26" s="350"/>
      <c r="E26" s="350"/>
      <c r="G26" s="338"/>
      <c r="H26" s="338"/>
      <c r="I26" s="338"/>
      <c r="J26" s="338"/>
      <c r="K26" s="338"/>
      <c r="L26" s="338"/>
      <c r="M26" s="338"/>
      <c r="N26" s="337"/>
      <c r="O26" s="351"/>
      <c r="P26" s="60">
        <v>0</v>
      </c>
      <c r="Q26" s="20" t="s">
        <v>189</v>
      </c>
      <c r="R26" s="60">
        <v>0</v>
      </c>
      <c r="S26" s="351"/>
      <c r="T26" s="337"/>
      <c r="U26" s="338"/>
      <c r="V26" s="338"/>
      <c r="W26" s="338"/>
      <c r="X26" s="338"/>
      <c r="Y26" s="338"/>
      <c r="Z26" s="338"/>
      <c r="AA26" s="338"/>
      <c r="AB26" s="195"/>
      <c r="AC26" s="195"/>
      <c r="AD26" s="349"/>
      <c r="AE26" s="349"/>
      <c r="AF26" s="349"/>
      <c r="AG26" s="349"/>
    </row>
    <row r="27" spans="1:33" ht="20.100000000000001" customHeight="1">
      <c r="A27" s="353"/>
      <c r="B27" s="189"/>
      <c r="C27" s="192"/>
      <c r="D27" s="192"/>
      <c r="E27" s="192"/>
      <c r="G27" s="191"/>
      <c r="H27" s="191"/>
      <c r="I27" s="191"/>
      <c r="J27" s="191"/>
      <c r="K27" s="191"/>
      <c r="L27" s="191"/>
      <c r="M27" s="191"/>
      <c r="N27" s="190"/>
      <c r="O27" s="193"/>
      <c r="P27" s="60"/>
      <c r="Q27" s="115"/>
      <c r="R27" s="143"/>
      <c r="S27" s="193"/>
      <c r="T27" s="190"/>
      <c r="U27" s="191"/>
      <c r="V27" s="191"/>
      <c r="W27" s="191"/>
      <c r="X27" s="191"/>
      <c r="Y27" s="191"/>
      <c r="Z27" s="191"/>
      <c r="AA27" s="191"/>
      <c r="AB27" s="195"/>
      <c r="AC27" s="195"/>
      <c r="AD27" s="144"/>
      <c r="AE27" s="144"/>
      <c r="AF27" s="145"/>
      <c r="AG27" s="145"/>
    </row>
    <row r="28" spans="1:33" ht="20.100000000000001" customHeight="1">
      <c r="A28" s="353"/>
      <c r="B28" s="264" t="s">
        <v>154</v>
      </c>
      <c r="C28" s="350">
        <v>0.54166666666666663</v>
      </c>
      <c r="D28" s="350"/>
      <c r="E28" s="350"/>
      <c r="G28" s="338" t="str">
        <f>S7</f>
        <v>国分寺サッカークラブ</v>
      </c>
      <c r="H28" s="338"/>
      <c r="I28" s="338"/>
      <c r="J28" s="338"/>
      <c r="K28" s="338"/>
      <c r="L28" s="338"/>
      <c r="M28" s="338"/>
      <c r="N28" s="337">
        <f>P28+P29</f>
        <v>0</v>
      </c>
      <c r="O28" s="351" t="s">
        <v>140</v>
      </c>
      <c r="P28" s="60">
        <v>0</v>
      </c>
      <c r="Q28" s="20" t="s">
        <v>189</v>
      </c>
      <c r="R28" s="60">
        <v>0</v>
      </c>
      <c r="S28" s="351" t="s">
        <v>142</v>
      </c>
      <c r="T28" s="337">
        <f>R28+R29</f>
        <v>0</v>
      </c>
      <c r="U28" s="338" t="str">
        <f>AA7</f>
        <v>富士見サッカースポーツ少年団</v>
      </c>
      <c r="V28" s="338"/>
      <c r="W28" s="338"/>
      <c r="X28" s="338"/>
      <c r="Y28" s="338"/>
      <c r="Z28" s="338"/>
      <c r="AA28" s="338"/>
      <c r="AB28" s="195"/>
      <c r="AC28" s="195"/>
      <c r="AD28" s="349" t="s">
        <v>199</v>
      </c>
      <c r="AE28" s="349" t="s">
        <v>197</v>
      </c>
      <c r="AF28" s="349" t="s">
        <v>198</v>
      </c>
      <c r="AG28" s="349" t="s">
        <v>201</v>
      </c>
    </row>
    <row r="29" spans="1:33" ht="20.100000000000001" customHeight="1">
      <c r="A29" s="353"/>
      <c r="B29" s="264"/>
      <c r="C29" s="350"/>
      <c r="D29" s="350"/>
      <c r="E29" s="350"/>
      <c r="G29" s="338"/>
      <c r="H29" s="338"/>
      <c r="I29" s="338"/>
      <c r="J29" s="338"/>
      <c r="K29" s="338"/>
      <c r="L29" s="338"/>
      <c r="M29" s="338"/>
      <c r="N29" s="337"/>
      <c r="O29" s="351"/>
      <c r="P29" s="60">
        <v>0</v>
      </c>
      <c r="Q29" s="20" t="s">
        <v>189</v>
      </c>
      <c r="R29" s="60">
        <v>0</v>
      </c>
      <c r="S29" s="351"/>
      <c r="T29" s="337"/>
      <c r="U29" s="338"/>
      <c r="V29" s="338"/>
      <c r="W29" s="338"/>
      <c r="X29" s="338"/>
      <c r="Y29" s="338"/>
      <c r="Z29" s="338"/>
      <c r="AA29" s="338"/>
      <c r="AB29" s="195"/>
      <c r="AC29" s="195"/>
      <c r="AD29" s="349"/>
      <c r="AE29" s="349"/>
      <c r="AF29" s="349"/>
      <c r="AG29" s="349"/>
    </row>
    <row r="30" spans="1:33" ht="20.100000000000001" customHeight="1">
      <c r="A30" s="353"/>
      <c r="C30" s="200"/>
      <c r="D30" s="200"/>
      <c r="E30" s="142"/>
      <c r="G30" s="191"/>
      <c r="H30" s="191"/>
      <c r="I30" s="115"/>
      <c r="J30" s="115"/>
      <c r="K30" s="191"/>
      <c r="L30" s="191"/>
      <c r="M30" s="115"/>
      <c r="N30" s="143"/>
      <c r="O30" s="191"/>
      <c r="P30" s="60"/>
      <c r="Q30" s="115"/>
      <c r="R30" s="143"/>
      <c r="S30" s="115"/>
      <c r="T30" s="60"/>
      <c r="U30" s="191"/>
      <c r="V30" s="115"/>
      <c r="W30" s="115"/>
      <c r="X30" s="191"/>
      <c r="Y30" s="191"/>
      <c r="Z30" s="115"/>
      <c r="AA30" s="115"/>
      <c r="AB30" s="195"/>
      <c r="AC30" s="195"/>
      <c r="AD30" s="144"/>
      <c r="AE30" s="144"/>
      <c r="AF30" s="145"/>
      <c r="AG30" s="145"/>
    </row>
    <row r="31" spans="1:33" ht="20.100000000000001" customHeight="1">
      <c r="A31" s="353"/>
      <c r="B31" s="264" t="s">
        <v>155</v>
      </c>
      <c r="C31" s="350">
        <v>0.58333333333333337</v>
      </c>
      <c r="D31" s="350"/>
      <c r="E31" s="350"/>
      <c r="G31" s="338" t="str">
        <f>W7</f>
        <v>ＦＣ朱雀</v>
      </c>
      <c r="H31" s="338"/>
      <c r="I31" s="338"/>
      <c r="J31" s="338"/>
      <c r="K31" s="338"/>
      <c r="L31" s="338"/>
      <c r="M31" s="338"/>
      <c r="N31" s="337">
        <f>P31+P32</f>
        <v>0</v>
      </c>
      <c r="O31" s="351" t="s">
        <v>140</v>
      </c>
      <c r="P31" s="60">
        <v>0</v>
      </c>
      <c r="Q31" s="20" t="s">
        <v>189</v>
      </c>
      <c r="R31" s="60">
        <v>0</v>
      </c>
      <c r="S31" s="351" t="s">
        <v>142</v>
      </c>
      <c r="T31" s="337">
        <f>R31+R32</f>
        <v>0</v>
      </c>
      <c r="U31" s="338" t="str">
        <f>AA7</f>
        <v>富士見サッカースポーツ少年団</v>
      </c>
      <c r="V31" s="338"/>
      <c r="W31" s="338"/>
      <c r="X31" s="338"/>
      <c r="Y31" s="338"/>
      <c r="Z31" s="338"/>
      <c r="AA31" s="338"/>
      <c r="AB31" s="195"/>
      <c r="AC31" s="195"/>
      <c r="AD31" s="349" t="s">
        <v>198</v>
      </c>
      <c r="AE31" s="349" t="s">
        <v>199</v>
      </c>
      <c r="AF31" s="349" t="s">
        <v>197</v>
      </c>
      <c r="AG31" s="349" t="s">
        <v>202</v>
      </c>
    </row>
    <row r="32" spans="1:33" ht="20.100000000000001" customHeight="1">
      <c r="A32" s="353"/>
      <c r="B32" s="264"/>
      <c r="C32" s="350"/>
      <c r="D32" s="350"/>
      <c r="E32" s="350"/>
      <c r="G32" s="338"/>
      <c r="H32" s="338"/>
      <c r="I32" s="338"/>
      <c r="J32" s="338"/>
      <c r="K32" s="338"/>
      <c r="L32" s="338"/>
      <c r="M32" s="338"/>
      <c r="N32" s="337"/>
      <c r="O32" s="351"/>
      <c r="P32" s="60">
        <v>0</v>
      </c>
      <c r="Q32" s="20" t="s">
        <v>189</v>
      </c>
      <c r="R32" s="60">
        <v>0</v>
      </c>
      <c r="S32" s="351"/>
      <c r="T32" s="337"/>
      <c r="U32" s="338"/>
      <c r="V32" s="338"/>
      <c r="W32" s="338"/>
      <c r="X32" s="338"/>
      <c r="Y32" s="338"/>
      <c r="Z32" s="338"/>
      <c r="AA32" s="338"/>
      <c r="AB32" s="195"/>
      <c r="AC32" s="195"/>
      <c r="AD32" s="349"/>
      <c r="AE32" s="349"/>
      <c r="AF32" s="349"/>
      <c r="AG32" s="349"/>
    </row>
    <row r="33" spans="1:33" ht="20.100000000000001" customHeight="1">
      <c r="B33" s="189"/>
      <c r="C33" s="149"/>
      <c r="D33" s="149"/>
      <c r="E33" s="149"/>
      <c r="G33" s="191"/>
      <c r="H33" s="191"/>
      <c r="I33" s="191"/>
      <c r="J33" s="191"/>
      <c r="K33" s="191"/>
      <c r="L33" s="191"/>
      <c r="M33" s="191"/>
      <c r="N33" s="150"/>
      <c r="O33" s="193"/>
      <c r="P33" s="191"/>
      <c r="Q33" s="20"/>
      <c r="R33" s="115"/>
      <c r="S33" s="193"/>
      <c r="T33" s="150"/>
      <c r="U33" s="191"/>
      <c r="V33" s="191"/>
      <c r="W33" s="191"/>
      <c r="X33" s="191"/>
      <c r="Y33" s="191"/>
      <c r="Z33" s="191"/>
      <c r="AA33" s="191"/>
      <c r="AB33" s="195"/>
      <c r="AC33" s="195"/>
      <c r="AF33" s="195"/>
      <c r="AG33" s="195"/>
    </row>
    <row r="34" spans="1:33" ht="20.100000000000001" customHeight="1">
      <c r="C34" s="321" t="str">
        <f>J3</f>
        <v>a</v>
      </c>
      <c r="D34" s="322"/>
      <c r="E34" s="322"/>
      <c r="F34" s="323"/>
      <c r="G34" s="435" t="str">
        <f>C36</f>
        <v>ボンジボーラ栃木</v>
      </c>
      <c r="H34" s="436"/>
      <c r="I34" s="435" t="str">
        <f>C38</f>
        <v>南河内サッカースポーツ少年団</v>
      </c>
      <c r="J34" s="436"/>
      <c r="K34" s="435" t="str">
        <f>C40</f>
        <v>国本ジュニアサッカークラブ</v>
      </c>
      <c r="L34" s="436"/>
      <c r="M34" s="341" t="s">
        <v>156</v>
      </c>
      <c r="N34" s="341" t="s">
        <v>157</v>
      </c>
      <c r="O34" s="341" t="s">
        <v>203</v>
      </c>
      <c r="P34" s="341" t="s">
        <v>158</v>
      </c>
      <c r="R34" s="343" t="str">
        <f>W3</f>
        <v>b</v>
      </c>
      <c r="S34" s="344"/>
      <c r="T34" s="344"/>
      <c r="U34" s="345"/>
      <c r="V34" s="435" t="str">
        <f>R36</f>
        <v>国分寺サッカークラブ</v>
      </c>
      <c r="W34" s="436"/>
      <c r="X34" s="435" t="str">
        <f>R38</f>
        <v>ＦＣ朱雀</v>
      </c>
      <c r="Y34" s="436"/>
      <c r="Z34" s="435" t="str">
        <f>R40</f>
        <v>富士見サッカースポーツ少年団</v>
      </c>
      <c r="AA34" s="436"/>
      <c r="AB34" s="341" t="s">
        <v>156</v>
      </c>
      <c r="AC34" s="341" t="s">
        <v>157</v>
      </c>
      <c r="AD34" s="341" t="s">
        <v>203</v>
      </c>
      <c r="AE34" s="341" t="s">
        <v>158</v>
      </c>
    </row>
    <row r="35" spans="1:33" ht="20.100000000000001" customHeight="1">
      <c r="C35" s="324"/>
      <c r="D35" s="325"/>
      <c r="E35" s="325"/>
      <c r="F35" s="326"/>
      <c r="G35" s="437"/>
      <c r="H35" s="438"/>
      <c r="I35" s="437"/>
      <c r="J35" s="438"/>
      <c r="K35" s="437"/>
      <c r="L35" s="438"/>
      <c r="M35" s="342"/>
      <c r="N35" s="342"/>
      <c r="O35" s="342"/>
      <c r="P35" s="342"/>
      <c r="R35" s="346"/>
      <c r="S35" s="347"/>
      <c r="T35" s="347"/>
      <c r="U35" s="348"/>
      <c r="V35" s="437"/>
      <c r="W35" s="438"/>
      <c r="X35" s="437"/>
      <c r="Y35" s="438"/>
      <c r="Z35" s="437"/>
      <c r="AA35" s="438"/>
      <c r="AB35" s="342"/>
      <c r="AC35" s="342"/>
      <c r="AD35" s="342"/>
      <c r="AE35" s="342"/>
    </row>
    <row r="36" spans="1:33" ht="20.100000000000001" customHeight="1">
      <c r="C36" s="321" t="str">
        <f>F7</f>
        <v>ボンジボーラ栃木</v>
      </c>
      <c r="D36" s="322"/>
      <c r="E36" s="322"/>
      <c r="F36" s="323"/>
      <c r="G36" s="331"/>
      <c r="H36" s="332"/>
      <c r="I36" s="151">
        <f>N16</f>
        <v>0</v>
      </c>
      <c r="J36" s="151">
        <f>T16</f>
        <v>0</v>
      </c>
      <c r="K36" s="151">
        <f>N19</f>
        <v>0</v>
      </c>
      <c r="L36" s="151">
        <f>T19</f>
        <v>0</v>
      </c>
      <c r="M36" s="327">
        <f>COUNTIF(G37:L37,"○")*3+COUNTIF(G37:L37,"△")</f>
        <v>2</v>
      </c>
      <c r="N36" s="329">
        <f>O36-J36-L36</f>
        <v>0</v>
      </c>
      <c r="O36" s="329">
        <f>I36+K36</f>
        <v>0</v>
      </c>
      <c r="P36" s="329"/>
      <c r="R36" s="321" t="str">
        <f>S7</f>
        <v>国分寺サッカークラブ</v>
      </c>
      <c r="S36" s="322"/>
      <c r="T36" s="322"/>
      <c r="U36" s="323"/>
      <c r="V36" s="331"/>
      <c r="W36" s="332"/>
      <c r="X36" s="151">
        <f>N25</f>
        <v>0</v>
      </c>
      <c r="Y36" s="151">
        <f>T25</f>
        <v>0</v>
      </c>
      <c r="Z36" s="151">
        <f>N28</f>
        <v>0</v>
      </c>
      <c r="AA36" s="151">
        <f>T28</f>
        <v>0</v>
      </c>
      <c r="AB36" s="327">
        <f>COUNTIF(V37:AA37,"○")*3+COUNTIF(V37:AA37,"△")</f>
        <v>2</v>
      </c>
      <c r="AC36" s="329">
        <f>AD36-Y36-AA36</f>
        <v>0</v>
      </c>
      <c r="AD36" s="329">
        <f>X36+Z36</f>
        <v>0</v>
      </c>
      <c r="AE36" s="329"/>
    </row>
    <row r="37" spans="1:33" ht="20.100000000000001" customHeight="1">
      <c r="C37" s="324"/>
      <c r="D37" s="325"/>
      <c r="E37" s="325"/>
      <c r="F37" s="326"/>
      <c r="G37" s="333"/>
      <c r="H37" s="334"/>
      <c r="I37" s="335" t="str">
        <f>IF(I36&gt;J36,"○",IF(I36&lt;J36,"×",IF(I36=J36,"△")))</f>
        <v>△</v>
      </c>
      <c r="J37" s="336"/>
      <c r="K37" s="335" t="str">
        <f>IF(K36&gt;L36,"○",IF(K36&lt;L36,"×",IF(K36=L36,"△")))</f>
        <v>△</v>
      </c>
      <c r="L37" s="336"/>
      <c r="M37" s="328"/>
      <c r="N37" s="330"/>
      <c r="O37" s="330"/>
      <c r="P37" s="330"/>
      <c r="R37" s="324"/>
      <c r="S37" s="325"/>
      <c r="T37" s="325"/>
      <c r="U37" s="326"/>
      <c r="V37" s="333"/>
      <c r="W37" s="334"/>
      <c r="X37" s="335" t="str">
        <f>IF(X36&gt;Y36,"○",IF(X36&lt;Y36,"×",IF(X36=Y36,"△")))</f>
        <v>△</v>
      </c>
      <c r="Y37" s="336"/>
      <c r="Z37" s="335" t="str">
        <f>IF(Z36&gt;AA36,"○",IF(Z36&lt;AA36,"×",IF(Z36=AA36,"△")))</f>
        <v>△</v>
      </c>
      <c r="AA37" s="336"/>
      <c r="AB37" s="328"/>
      <c r="AC37" s="330"/>
      <c r="AD37" s="330"/>
      <c r="AE37" s="330"/>
    </row>
    <row r="38" spans="1:33" ht="20.100000000000001" customHeight="1">
      <c r="C38" s="321" t="str">
        <f>J7</f>
        <v>南河内サッカースポーツ少年団</v>
      </c>
      <c r="D38" s="322"/>
      <c r="E38" s="322"/>
      <c r="F38" s="323"/>
      <c r="G38" s="151">
        <f>J36</f>
        <v>0</v>
      </c>
      <c r="H38" s="151">
        <f>I36</f>
        <v>0</v>
      </c>
      <c r="I38" s="331"/>
      <c r="J38" s="332"/>
      <c r="K38" s="151">
        <f>N22</f>
        <v>0</v>
      </c>
      <c r="L38" s="151">
        <f>T22</f>
        <v>0</v>
      </c>
      <c r="M38" s="327">
        <f>COUNTIF(G39:L39,"○")*3+COUNTIF(G39:L39,"△")</f>
        <v>2</v>
      </c>
      <c r="N38" s="329">
        <f>O38-H38-L38</f>
        <v>0</v>
      </c>
      <c r="O38" s="329">
        <f>G38+K38</f>
        <v>0</v>
      </c>
      <c r="P38" s="329"/>
      <c r="R38" s="321" t="str">
        <f>W7</f>
        <v>ＦＣ朱雀</v>
      </c>
      <c r="S38" s="322"/>
      <c r="T38" s="322"/>
      <c r="U38" s="323"/>
      <c r="V38" s="151">
        <f>Y36</f>
        <v>0</v>
      </c>
      <c r="W38" s="151">
        <f>X36</f>
        <v>0</v>
      </c>
      <c r="X38" s="331"/>
      <c r="Y38" s="332"/>
      <c r="Z38" s="151">
        <f>N31</f>
        <v>0</v>
      </c>
      <c r="AA38" s="151">
        <f>T31</f>
        <v>0</v>
      </c>
      <c r="AB38" s="327">
        <f>COUNTIF(V39:AA39,"○")*3+COUNTIF(V39:AA39,"△")</f>
        <v>2</v>
      </c>
      <c r="AC38" s="329">
        <f>AD38-W38-AA38</f>
        <v>0</v>
      </c>
      <c r="AD38" s="329">
        <f>V38+Z38</f>
        <v>0</v>
      </c>
      <c r="AE38" s="329"/>
    </row>
    <row r="39" spans="1:33" ht="20.100000000000001" customHeight="1">
      <c r="C39" s="324"/>
      <c r="D39" s="325"/>
      <c r="E39" s="325"/>
      <c r="F39" s="326"/>
      <c r="G39" s="335" t="str">
        <f>IF(G38&gt;H38,"○",IF(G38&lt;H38,"×",IF(G38=H38,"△")))</f>
        <v>△</v>
      </c>
      <c r="H39" s="336"/>
      <c r="I39" s="333"/>
      <c r="J39" s="334"/>
      <c r="K39" s="335" t="str">
        <f>IF(K38&gt;L38,"○",IF(K38&lt;L38,"×",IF(K38=L38,"△")))</f>
        <v>△</v>
      </c>
      <c r="L39" s="336"/>
      <c r="M39" s="328"/>
      <c r="N39" s="330"/>
      <c r="O39" s="330"/>
      <c r="P39" s="330"/>
      <c r="R39" s="324"/>
      <c r="S39" s="325"/>
      <c r="T39" s="325"/>
      <c r="U39" s="326"/>
      <c r="V39" s="335" t="str">
        <f>IF(V38&gt;W38,"○",IF(V38&lt;W38,"×",IF(V38=W38,"△")))</f>
        <v>△</v>
      </c>
      <c r="W39" s="336"/>
      <c r="X39" s="333"/>
      <c r="Y39" s="334"/>
      <c r="Z39" s="335" t="str">
        <f>IF(Z38&gt;AA38,"○",IF(Z38&lt;AA38,"×",IF(Z38=AA38,"△")))</f>
        <v>△</v>
      </c>
      <c r="AA39" s="336"/>
      <c r="AB39" s="328"/>
      <c r="AC39" s="330"/>
      <c r="AD39" s="330"/>
      <c r="AE39" s="330"/>
    </row>
    <row r="40" spans="1:33" ht="20.100000000000001" customHeight="1">
      <c r="C40" s="321" t="str">
        <f>N7</f>
        <v>国本ジュニアサッカークラブ</v>
      </c>
      <c r="D40" s="322"/>
      <c r="E40" s="322"/>
      <c r="F40" s="323"/>
      <c r="G40" s="151">
        <f>L36</f>
        <v>0</v>
      </c>
      <c r="H40" s="151">
        <f>K36</f>
        <v>0</v>
      </c>
      <c r="I40" s="151">
        <f>L38</f>
        <v>0</v>
      </c>
      <c r="J40" s="151">
        <f>K38</f>
        <v>0</v>
      </c>
      <c r="K40" s="331"/>
      <c r="L40" s="332"/>
      <c r="M40" s="327">
        <f>COUNTIF(G41:L41,"○")*3+COUNTIF(G41:L41,"△")</f>
        <v>2</v>
      </c>
      <c r="N40" s="329">
        <f>O40-H40-J40</f>
        <v>0</v>
      </c>
      <c r="O40" s="329">
        <f>G40+I40</f>
        <v>0</v>
      </c>
      <c r="P40" s="329"/>
      <c r="R40" s="321" t="str">
        <f>AA7</f>
        <v>富士見サッカースポーツ少年団</v>
      </c>
      <c r="S40" s="322"/>
      <c r="T40" s="322"/>
      <c r="U40" s="323"/>
      <c r="V40" s="151">
        <f>AA36</f>
        <v>0</v>
      </c>
      <c r="W40" s="151">
        <f>Z36</f>
        <v>0</v>
      </c>
      <c r="X40" s="151">
        <f>AA38</f>
        <v>0</v>
      </c>
      <c r="Y40" s="151">
        <f>Z38</f>
        <v>0</v>
      </c>
      <c r="Z40" s="331"/>
      <c r="AA40" s="332"/>
      <c r="AB40" s="327">
        <f>COUNTIF(V41:AA41,"○")*3+COUNTIF(V41:AA41,"△")</f>
        <v>2</v>
      </c>
      <c r="AC40" s="329">
        <f>AD40-W40-Y40</f>
        <v>0</v>
      </c>
      <c r="AD40" s="329">
        <f>V40+X40</f>
        <v>0</v>
      </c>
      <c r="AE40" s="329"/>
    </row>
    <row r="41" spans="1:33" ht="20.100000000000001" customHeight="1">
      <c r="C41" s="324"/>
      <c r="D41" s="325"/>
      <c r="E41" s="325"/>
      <c r="F41" s="326"/>
      <c r="G41" s="335" t="str">
        <f>IF(G40&gt;H40,"○",IF(G40&lt;H40,"×",IF(G40=H40,"△")))</f>
        <v>△</v>
      </c>
      <c r="H41" s="336"/>
      <c r="I41" s="335" t="str">
        <f>IF(I40&gt;J40,"○",IF(I40&lt;J40,"×",IF(I40=J40,"△")))</f>
        <v>△</v>
      </c>
      <c r="J41" s="336"/>
      <c r="K41" s="333"/>
      <c r="L41" s="334"/>
      <c r="M41" s="328"/>
      <c r="N41" s="330"/>
      <c r="O41" s="330"/>
      <c r="P41" s="330"/>
      <c r="R41" s="324"/>
      <c r="S41" s="325"/>
      <c r="T41" s="325"/>
      <c r="U41" s="326"/>
      <c r="V41" s="335" t="str">
        <f>IF(V40&gt;W40,"○",IF(V40&lt;W40,"×",IF(V40=W40,"△")))</f>
        <v>△</v>
      </c>
      <c r="W41" s="336"/>
      <c r="X41" s="335" t="str">
        <f>IF(X40&gt;Y40,"○",IF(X40&lt;Y40,"×",IF(X40=Y40,"△")))</f>
        <v>△</v>
      </c>
      <c r="Y41" s="336"/>
      <c r="Z41" s="333"/>
      <c r="AA41" s="334"/>
      <c r="AB41" s="328"/>
      <c r="AC41" s="330"/>
      <c r="AD41" s="330"/>
      <c r="AE41" s="330"/>
    </row>
    <row r="42" spans="1:33" ht="20.100000000000001" customHeight="1"/>
    <row r="43" spans="1:33" ht="20.100000000000001" customHeight="1"/>
    <row r="44" spans="1:33" ht="20.100000000000001" customHeight="1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N44" s="320" t="s">
        <v>204</v>
      </c>
      <c r="O44" s="320"/>
      <c r="P44" s="320"/>
      <c r="Q44" s="320"/>
      <c r="R44" s="320"/>
      <c r="T44" s="263" t="s">
        <v>205</v>
      </c>
      <c r="U44" s="263"/>
      <c r="V44" s="263"/>
      <c r="W44" s="263"/>
      <c r="X44" s="366" t="str">
        <f>組み合わせ!M47</f>
        <v>とちぎフットボールセンターB</v>
      </c>
      <c r="Y44" s="366"/>
      <c r="Z44" s="366"/>
      <c r="AA44" s="366"/>
      <c r="AB44" s="366"/>
      <c r="AC44" s="366"/>
      <c r="AD44" s="366"/>
      <c r="AE44" s="366"/>
      <c r="AF44" s="366"/>
      <c r="AG44" s="366"/>
    </row>
    <row r="45" spans="1:33" ht="9.9" customHeight="1">
      <c r="A45" s="196"/>
      <c r="B45" s="196"/>
      <c r="C45" s="196"/>
      <c r="D45" s="196"/>
      <c r="E45" s="196"/>
      <c r="F45" s="196"/>
      <c r="G45" s="196"/>
      <c r="H45" s="129"/>
      <c r="I45" s="187"/>
      <c r="J45" s="187"/>
      <c r="K45" s="187"/>
      <c r="L45" s="187"/>
      <c r="N45" s="187"/>
      <c r="O45" s="187"/>
      <c r="P45" s="187"/>
      <c r="Q45" s="187"/>
      <c r="R45" s="187"/>
      <c r="T45" s="188"/>
      <c r="U45" s="188"/>
      <c r="V45" s="188"/>
      <c r="W45" s="188"/>
      <c r="X45" s="197"/>
      <c r="Y45" s="197"/>
      <c r="Z45" s="197"/>
      <c r="AA45" s="197"/>
      <c r="AB45" s="339" t="s">
        <v>178</v>
      </c>
      <c r="AC45" s="339"/>
      <c r="AD45" s="339"/>
      <c r="AE45" s="339"/>
      <c r="AF45" s="339"/>
      <c r="AG45" s="339"/>
    </row>
    <row r="46" spans="1:33" ht="20.100000000000001" customHeight="1">
      <c r="F46" s="192"/>
      <c r="J46" s="340" t="s">
        <v>122</v>
      </c>
      <c r="K46" s="340"/>
      <c r="W46" s="340" t="s">
        <v>128</v>
      </c>
      <c r="X46" s="340"/>
      <c r="AB46" s="339"/>
      <c r="AC46" s="339"/>
      <c r="AD46" s="339"/>
      <c r="AE46" s="339"/>
      <c r="AF46" s="339"/>
      <c r="AG46" s="339"/>
    </row>
    <row r="47" spans="1:33" ht="20.100000000000001" customHeight="1">
      <c r="G47" s="131"/>
      <c r="H47" s="131"/>
      <c r="I47" s="131"/>
      <c r="J47" s="132"/>
      <c r="K47" s="131"/>
      <c r="L47" s="131"/>
      <c r="M47" s="131"/>
      <c r="N47" s="131"/>
      <c r="T47" s="131"/>
      <c r="U47" s="131"/>
      <c r="V47" s="131"/>
      <c r="W47" s="131"/>
      <c r="X47" s="133"/>
      <c r="Y47" s="131"/>
      <c r="Z47" s="131"/>
      <c r="AA47" s="131"/>
      <c r="AB47" s="339"/>
      <c r="AC47" s="339"/>
      <c r="AD47" s="339"/>
      <c r="AE47" s="339"/>
      <c r="AF47" s="339"/>
      <c r="AG47" s="339"/>
    </row>
    <row r="48" spans="1:33" ht="20.100000000000001" customHeight="1">
      <c r="F48" s="134"/>
      <c r="H48" s="135"/>
      <c r="J48" s="136"/>
      <c r="K48" s="135"/>
      <c r="N48" s="134"/>
      <c r="S48" s="134"/>
      <c r="V48" s="135"/>
      <c r="W48" s="136"/>
      <c r="Y48" s="135"/>
      <c r="AA48" s="136"/>
      <c r="AB48" s="137"/>
    </row>
    <row r="49" spans="1:33" ht="20.100000000000001" customHeight="1">
      <c r="B49" s="353"/>
      <c r="C49" s="353"/>
      <c r="D49" s="138"/>
      <c r="E49" s="138"/>
      <c r="F49" s="364" t="s">
        <v>206</v>
      </c>
      <c r="G49" s="364"/>
      <c r="H49" s="23"/>
      <c r="I49" s="23"/>
      <c r="J49" s="364" t="s">
        <v>207</v>
      </c>
      <c r="K49" s="364"/>
      <c r="L49" s="23"/>
      <c r="M49" s="23"/>
      <c r="N49" s="364" t="s">
        <v>208</v>
      </c>
      <c r="O49" s="364"/>
      <c r="P49" s="33"/>
      <c r="Q49" s="23"/>
      <c r="R49" s="23"/>
      <c r="S49" s="364" t="s">
        <v>209</v>
      </c>
      <c r="T49" s="364"/>
      <c r="U49" s="23"/>
      <c r="V49" s="23"/>
      <c r="W49" s="364" t="s">
        <v>210</v>
      </c>
      <c r="X49" s="364"/>
      <c r="Y49" s="23"/>
      <c r="Z49" s="23"/>
      <c r="AA49" s="364" t="s">
        <v>211</v>
      </c>
      <c r="AB49" s="364"/>
      <c r="AC49" s="138"/>
      <c r="AD49" s="138"/>
      <c r="AE49" s="367"/>
      <c r="AF49" s="368"/>
    </row>
    <row r="50" spans="1:33" ht="20.100000000000001" customHeight="1">
      <c r="B50" s="360"/>
      <c r="C50" s="360"/>
      <c r="D50" s="139"/>
      <c r="E50" s="139"/>
      <c r="F50" s="361" t="str">
        <f>組み合わせ!C22</f>
        <v>上河内ジュニアサッカークラブ</v>
      </c>
      <c r="G50" s="361"/>
      <c r="H50" s="139"/>
      <c r="I50" s="139"/>
      <c r="J50" s="418" t="str">
        <f>ＥＦ!S9</f>
        <v>ＪＦＣアミスタ市貝</v>
      </c>
      <c r="K50" s="418"/>
      <c r="L50" s="139"/>
      <c r="M50" s="139"/>
      <c r="N50" s="361" t="str">
        <f>ＩＪ!P9</f>
        <v>ｕｎｉｏｎ ｓｐｏｒｔｓ ｃｌｕｂ</v>
      </c>
      <c r="O50" s="361"/>
      <c r="P50" s="140"/>
      <c r="Q50" s="139"/>
      <c r="R50" s="139"/>
      <c r="S50" s="361" t="str">
        <f>ＣＤ!Y9</f>
        <v>野木ＳＳＳ</v>
      </c>
      <c r="T50" s="361"/>
      <c r="U50" s="139"/>
      <c r="V50" s="139"/>
      <c r="W50" s="417" t="str">
        <f>ＧＨ!P9</f>
        <v>ＦＣ ＳＦｉＤＡ</v>
      </c>
      <c r="X50" s="417"/>
      <c r="Y50" s="139"/>
      <c r="Z50" s="139"/>
      <c r="AA50" s="361" t="str">
        <f>ＫＬ!S9</f>
        <v>ＦＣバジェルボ那須烏山</v>
      </c>
      <c r="AB50" s="361"/>
      <c r="AC50" s="139"/>
      <c r="AD50" s="139"/>
      <c r="AE50" s="362"/>
      <c r="AF50" s="363"/>
    </row>
    <row r="51" spans="1:33" ht="20.100000000000001" customHeight="1">
      <c r="B51" s="360"/>
      <c r="C51" s="360"/>
      <c r="D51" s="139"/>
      <c r="E51" s="139"/>
      <c r="F51" s="361"/>
      <c r="G51" s="361"/>
      <c r="H51" s="139"/>
      <c r="I51" s="139"/>
      <c r="J51" s="418"/>
      <c r="K51" s="418"/>
      <c r="L51" s="139"/>
      <c r="M51" s="139"/>
      <c r="N51" s="361"/>
      <c r="O51" s="361"/>
      <c r="P51" s="140"/>
      <c r="Q51" s="139"/>
      <c r="R51" s="139"/>
      <c r="S51" s="361"/>
      <c r="T51" s="361"/>
      <c r="U51" s="139"/>
      <c r="V51" s="139"/>
      <c r="W51" s="417"/>
      <c r="X51" s="417"/>
      <c r="Y51" s="139"/>
      <c r="Z51" s="139"/>
      <c r="AA51" s="361"/>
      <c r="AB51" s="361"/>
      <c r="AC51" s="139"/>
      <c r="AD51" s="139"/>
      <c r="AE51" s="362"/>
      <c r="AF51" s="363"/>
    </row>
    <row r="52" spans="1:33" ht="20.100000000000001" customHeight="1">
      <c r="B52" s="360"/>
      <c r="C52" s="360"/>
      <c r="D52" s="139"/>
      <c r="E52" s="139"/>
      <c r="F52" s="361"/>
      <c r="G52" s="361"/>
      <c r="H52" s="139"/>
      <c r="I52" s="139"/>
      <c r="J52" s="418"/>
      <c r="K52" s="418"/>
      <c r="L52" s="139"/>
      <c r="M52" s="139"/>
      <c r="N52" s="361"/>
      <c r="O52" s="361"/>
      <c r="P52" s="140"/>
      <c r="Q52" s="139"/>
      <c r="R52" s="139"/>
      <c r="S52" s="361"/>
      <c r="T52" s="361"/>
      <c r="U52" s="139"/>
      <c r="V52" s="139"/>
      <c r="W52" s="417"/>
      <c r="X52" s="417"/>
      <c r="Y52" s="139"/>
      <c r="Z52" s="139"/>
      <c r="AA52" s="361"/>
      <c r="AB52" s="361"/>
      <c r="AC52" s="139"/>
      <c r="AD52" s="139"/>
      <c r="AE52" s="362"/>
      <c r="AF52" s="363"/>
    </row>
    <row r="53" spans="1:33" ht="20.100000000000001" customHeight="1">
      <c r="B53" s="360"/>
      <c r="C53" s="360"/>
      <c r="D53" s="139"/>
      <c r="E53" s="139"/>
      <c r="F53" s="361"/>
      <c r="G53" s="361"/>
      <c r="H53" s="139"/>
      <c r="I53" s="139"/>
      <c r="J53" s="418"/>
      <c r="K53" s="418"/>
      <c r="L53" s="139"/>
      <c r="M53" s="139"/>
      <c r="N53" s="361"/>
      <c r="O53" s="361"/>
      <c r="P53" s="140"/>
      <c r="Q53" s="139"/>
      <c r="R53" s="139"/>
      <c r="S53" s="361"/>
      <c r="T53" s="361"/>
      <c r="U53" s="139"/>
      <c r="V53" s="139"/>
      <c r="W53" s="417"/>
      <c r="X53" s="417"/>
      <c r="Y53" s="139"/>
      <c r="Z53" s="139"/>
      <c r="AA53" s="361"/>
      <c r="AB53" s="361"/>
      <c r="AC53" s="139"/>
      <c r="AD53" s="139"/>
      <c r="AE53" s="362"/>
      <c r="AF53" s="363"/>
    </row>
    <row r="54" spans="1:33" ht="20.100000000000001" customHeight="1">
      <c r="B54" s="360"/>
      <c r="C54" s="360"/>
      <c r="D54" s="139"/>
      <c r="E54" s="139"/>
      <c r="F54" s="361"/>
      <c r="G54" s="361"/>
      <c r="H54" s="139"/>
      <c r="I54" s="139"/>
      <c r="J54" s="418"/>
      <c r="K54" s="418"/>
      <c r="L54" s="139"/>
      <c r="M54" s="139"/>
      <c r="N54" s="361"/>
      <c r="O54" s="361"/>
      <c r="P54" s="140"/>
      <c r="Q54" s="139"/>
      <c r="R54" s="139"/>
      <c r="S54" s="361"/>
      <c r="T54" s="361"/>
      <c r="U54" s="139"/>
      <c r="V54" s="139"/>
      <c r="W54" s="417"/>
      <c r="X54" s="417"/>
      <c r="Y54" s="139"/>
      <c r="Z54" s="139"/>
      <c r="AA54" s="361"/>
      <c r="AB54" s="361"/>
      <c r="AC54" s="139"/>
      <c r="AD54" s="139"/>
      <c r="AE54" s="362"/>
      <c r="AF54" s="363"/>
    </row>
    <row r="55" spans="1:33" ht="20.100000000000001" customHeight="1">
      <c r="B55" s="360"/>
      <c r="C55" s="360"/>
      <c r="D55" s="139"/>
      <c r="E55" s="139"/>
      <c r="F55" s="361"/>
      <c r="G55" s="361"/>
      <c r="H55" s="139"/>
      <c r="I55" s="139"/>
      <c r="J55" s="418"/>
      <c r="K55" s="418"/>
      <c r="L55" s="139"/>
      <c r="M55" s="139"/>
      <c r="N55" s="361"/>
      <c r="O55" s="361"/>
      <c r="P55" s="140"/>
      <c r="Q55" s="139"/>
      <c r="R55" s="139"/>
      <c r="S55" s="361"/>
      <c r="T55" s="361"/>
      <c r="U55" s="139"/>
      <c r="V55" s="139"/>
      <c r="W55" s="417"/>
      <c r="X55" s="417"/>
      <c r="Y55" s="139"/>
      <c r="Z55" s="139"/>
      <c r="AA55" s="361"/>
      <c r="AB55" s="361"/>
      <c r="AC55" s="139"/>
      <c r="AD55" s="139"/>
      <c r="AE55" s="362"/>
      <c r="AF55" s="363"/>
    </row>
    <row r="56" spans="1:33" ht="20.100000000000001" customHeight="1">
      <c r="B56" s="360"/>
      <c r="C56" s="360"/>
      <c r="D56" s="140"/>
      <c r="E56" s="140"/>
      <c r="F56" s="361"/>
      <c r="G56" s="361"/>
      <c r="H56" s="140"/>
      <c r="I56" s="140"/>
      <c r="J56" s="418"/>
      <c r="K56" s="418"/>
      <c r="L56" s="140"/>
      <c r="M56" s="140"/>
      <c r="N56" s="361"/>
      <c r="O56" s="361"/>
      <c r="P56" s="140"/>
      <c r="Q56" s="140"/>
      <c r="R56" s="140"/>
      <c r="S56" s="361"/>
      <c r="T56" s="361"/>
      <c r="U56" s="140"/>
      <c r="V56" s="140"/>
      <c r="W56" s="417"/>
      <c r="X56" s="417"/>
      <c r="Y56" s="140"/>
      <c r="Z56" s="140"/>
      <c r="AA56" s="361"/>
      <c r="AB56" s="361"/>
      <c r="AC56" s="140"/>
      <c r="AD56" s="140"/>
      <c r="AE56" s="362"/>
      <c r="AF56" s="363"/>
    </row>
    <row r="57" spans="1:33" ht="20.100000000000001" customHeight="1">
      <c r="B57" s="360"/>
      <c r="C57" s="360"/>
      <c r="D57" s="140"/>
      <c r="E57" s="140"/>
      <c r="F57" s="361"/>
      <c r="G57" s="361"/>
      <c r="H57" s="140"/>
      <c r="I57" s="140"/>
      <c r="J57" s="418"/>
      <c r="K57" s="418"/>
      <c r="L57" s="140"/>
      <c r="M57" s="140"/>
      <c r="N57" s="361"/>
      <c r="O57" s="361"/>
      <c r="P57" s="140"/>
      <c r="Q57" s="140"/>
      <c r="R57" s="140"/>
      <c r="S57" s="361"/>
      <c r="T57" s="361"/>
      <c r="U57" s="140"/>
      <c r="V57" s="140"/>
      <c r="W57" s="417"/>
      <c r="X57" s="417"/>
      <c r="Y57" s="140"/>
      <c r="Z57" s="140"/>
      <c r="AA57" s="361"/>
      <c r="AB57" s="361"/>
      <c r="AC57" s="140"/>
      <c r="AD57" s="140"/>
      <c r="AE57" s="362"/>
      <c r="AF57" s="363"/>
    </row>
    <row r="58" spans="1:33" ht="20.100000000000001" customHeight="1">
      <c r="C58" s="195"/>
      <c r="D58" s="195"/>
      <c r="G58" s="195"/>
      <c r="H58" s="195"/>
      <c r="K58" s="195"/>
      <c r="L58" s="195"/>
      <c r="O58" s="195"/>
      <c r="P58" s="195"/>
      <c r="T58" s="195"/>
      <c r="U58" s="195"/>
      <c r="X58" s="195"/>
      <c r="Y58" s="195"/>
      <c r="AB58" s="195"/>
      <c r="AC58" s="195"/>
      <c r="AD58" s="141" t="s">
        <v>185</v>
      </c>
      <c r="AE58" s="141" t="s">
        <v>186</v>
      </c>
      <c r="AF58" s="141" t="s">
        <v>186</v>
      </c>
      <c r="AG58" s="141" t="s">
        <v>187</v>
      </c>
    </row>
    <row r="59" spans="1:33" ht="20.100000000000001" customHeight="1">
      <c r="A59" s="353" t="s">
        <v>212</v>
      </c>
      <c r="B59" s="264" t="s">
        <v>139</v>
      </c>
      <c r="C59" s="350">
        <v>0.375</v>
      </c>
      <c r="D59" s="350"/>
      <c r="E59" s="350"/>
      <c r="G59" s="441" t="str">
        <f>F50</f>
        <v>上河内ジュニアサッカークラブ</v>
      </c>
      <c r="H59" s="441"/>
      <c r="I59" s="441"/>
      <c r="J59" s="441"/>
      <c r="K59" s="441"/>
      <c r="L59" s="441"/>
      <c r="M59" s="441"/>
      <c r="N59" s="337">
        <f>P59+P60</f>
        <v>0</v>
      </c>
      <c r="O59" s="351" t="s">
        <v>140</v>
      </c>
      <c r="P59" s="60">
        <v>0</v>
      </c>
      <c r="Q59" s="20" t="s">
        <v>189</v>
      </c>
      <c r="R59" s="60">
        <v>0</v>
      </c>
      <c r="S59" s="351" t="s">
        <v>142</v>
      </c>
      <c r="T59" s="337">
        <f>R59+R60</f>
        <v>0</v>
      </c>
      <c r="U59" s="338" t="str">
        <f>J50</f>
        <v>ＪＦＣアミスタ市貝</v>
      </c>
      <c r="V59" s="338"/>
      <c r="W59" s="338"/>
      <c r="X59" s="338"/>
      <c r="Y59" s="338"/>
      <c r="Z59" s="338"/>
      <c r="AA59" s="338"/>
      <c r="AB59" s="195"/>
      <c r="AC59" s="195"/>
      <c r="AD59" s="349" t="s">
        <v>213</v>
      </c>
      <c r="AE59" s="349" t="s">
        <v>214</v>
      </c>
      <c r="AF59" s="349" t="s">
        <v>215</v>
      </c>
      <c r="AG59" s="349" t="s">
        <v>216</v>
      </c>
    </row>
    <row r="60" spans="1:33" ht="20.100000000000001" customHeight="1">
      <c r="A60" s="353"/>
      <c r="B60" s="264"/>
      <c r="C60" s="350"/>
      <c r="D60" s="350"/>
      <c r="E60" s="350"/>
      <c r="G60" s="441"/>
      <c r="H60" s="441"/>
      <c r="I60" s="441"/>
      <c r="J60" s="441"/>
      <c r="K60" s="441"/>
      <c r="L60" s="441"/>
      <c r="M60" s="441"/>
      <c r="N60" s="337"/>
      <c r="O60" s="351"/>
      <c r="P60" s="60">
        <v>0</v>
      </c>
      <c r="Q60" s="20" t="s">
        <v>189</v>
      </c>
      <c r="R60" s="60">
        <v>0</v>
      </c>
      <c r="S60" s="351"/>
      <c r="T60" s="337"/>
      <c r="U60" s="338"/>
      <c r="V60" s="338"/>
      <c r="W60" s="338"/>
      <c r="X60" s="338"/>
      <c r="Y60" s="338"/>
      <c r="Z60" s="338"/>
      <c r="AA60" s="338"/>
      <c r="AB60" s="195"/>
      <c r="AC60" s="195"/>
      <c r="AD60" s="349"/>
      <c r="AE60" s="349"/>
      <c r="AF60" s="349"/>
      <c r="AG60" s="349"/>
    </row>
    <row r="61" spans="1:33" ht="20.100000000000001" customHeight="1">
      <c r="A61" s="353"/>
      <c r="C61" s="200"/>
      <c r="D61" s="200"/>
      <c r="E61" s="142"/>
      <c r="G61" s="191"/>
      <c r="H61" s="191"/>
      <c r="I61" s="115"/>
      <c r="J61" s="115"/>
      <c r="K61" s="191"/>
      <c r="L61" s="191"/>
      <c r="M61" s="115"/>
      <c r="N61" s="143"/>
      <c r="O61" s="191"/>
      <c r="P61" s="60"/>
      <c r="Q61" s="115"/>
      <c r="R61" s="143"/>
      <c r="S61" s="115"/>
      <c r="T61" s="60"/>
      <c r="U61" s="191"/>
      <c r="V61" s="115"/>
      <c r="W61" s="115"/>
      <c r="X61" s="191"/>
      <c r="Y61" s="191"/>
      <c r="Z61" s="115"/>
      <c r="AA61" s="115"/>
      <c r="AB61" s="195"/>
      <c r="AC61" s="195"/>
      <c r="AD61" s="144"/>
      <c r="AE61" s="144"/>
      <c r="AF61" s="145"/>
      <c r="AG61" s="145"/>
    </row>
    <row r="62" spans="1:33" ht="20.100000000000001" customHeight="1">
      <c r="A62" s="353"/>
      <c r="B62" s="264" t="s">
        <v>145</v>
      </c>
      <c r="C62" s="350">
        <v>0.41666666666666669</v>
      </c>
      <c r="D62" s="350"/>
      <c r="E62" s="350"/>
      <c r="G62" s="441" t="str">
        <f>F50</f>
        <v>上河内ジュニアサッカークラブ</v>
      </c>
      <c r="H62" s="441"/>
      <c r="I62" s="441"/>
      <c r="J62" s="441"/>
      <c r="K62" s="441"/>
      <c r="L62" s="441"/>
      <c r="M62" s="441"/>
      <c r="N62" s="337">
        <f>P62+P63</f>
        <v>0</v>
      </c>
      <c r="O62" s="351" t="s">
        <v>140</v>
      </c>
      <c r="P62" s="60">
        <v>0</v>
      </c>
      <c r="Q62" s="20" t="s">
        <v>189</v>
      </c>
      <c r="R62" s="60">
        <v>0</v>
      </c>
      <c r="S62" s="351" t="s">
        <v>142</v>
      </c>
      <c r="T62" s="337">
        <f>R62+R63</f>
        <v>0</v>
      </c>
      <c r="U62" s="338" t="str">
        <f>N50</f>
        <v>ｕｎｉｏｎ ｓｐｏｒｔｓ ｃｌｕｂ</v>
      </c>
      <c r="V62" s="338"/>
      <c r="W62" s="338"/>
      <c r="X62" s="338"/>
      <c r="Y62" s="338"/>
      <c r="Z62" s="338"/>
      <c r="AA62" s="338"/>
      <c r="AB62" s="195"/>
      <c r="AC62" s="195"/>
      <c r="AD62" s="349" t="s">
        <v>215</v>
      </c>
      <c r="AE62" s="349" t="s">
        <v>213</v>
      </c>
      <c r="AF62" s="349" t="s">
        <v>214</v>
      </c>
      <c r="AG62" s="349" t="s">
        <v>217</v>
      </c>
    </row>
    <row r="63" spans="1:33" ht="20.100000000000001" customHeight="1">
      <c r="A63" s="353"/>
      <c r="B63" s="264"/>
      <c r="C63" s="350"/>
      <c r="D63" s="350"/>
      <c r="E63" s="350"/>
      <c r="G63" s="441"/>
      <c r="H63" s="441"/>
      <c r="I63" s="441"/>
      <c r="J63" s="441"/>
      <c r="K63" s="441"/>
      <c r="L63" s="441"/>
      <c r="M63" s="441"/>
      <c r="N63" s="337"/>
      <c r="O63" s="351"/>
      <c r="P63" s="60">
        <v>0</v>
      </c>
      <c r="Q63" s="20" t="s">
        <v>189</v>
      </c>
      <c r="R63" s="60">
        <v>0</v>
      </c>
      <c r="S63" s="351"/>
      <c r="T63" s="337"/>
      <c r="U63" s="338"/>
      <c r="V63" s="338"/>
      <c r="W63" s="338"/>
      <c r="X63" s="338"/>
      <c r="Y63" s="338"/>
      <c r="Z63" s="338"/>
      <c r="AA63" s="338"/>
      <c r="AB63" s="195"/>
      <c r="AC63" s="195"/>
      <c r="AD63" s="349"/>
      <c r="AE63" s="349"/>
      <c r="AF63" s="349"/>
      <c r="AG63" s="349"/>
    </row>
    <row r="64" spans="1:33" ht="20.100000000000001" customHeight="1">
      <c r="A64" s="353"/>
      <c r="C64" s="200"/>
      <c r="D64" s="200"/>
      <c r="E64" s="142"/>
      <c r="G64" s="191"/>
      <c r="H64" s="191"/>
      <c r="I64" s="115"/>
      <c r="J64" s="115"/>
      <c r="K64" s="191"/>
      <c r="L64" s="191"/>
      <c r="M64" s="115"/>
      <c r="N64" s="143"/>
      <c r="O64" s="191"/>
      <c r="P64" s="60"/>
      <c r="Q64" s="115"/>
      <c r="R64" s="143"/>
      <c r="S64" s="115"/>
      <c r="T64" s="60"/>
      <c r="U64" s="191"/>
      <c r="V64" s="115"/>
      <c r="W64" s="115"/>
      <c r="X64" s="191"/>
      <c r="Y64" s="191"/>
      <c r="Z64" s="115"/>
      <c r="AA64" s="115"/>
      <c r="AB64" s="195"/>
      <c r="AC64" s="195"/>
      <c r="AD64" s="144"/>
      <c r="AE64" s="144"/>
      <c r="AF64" s="145"/>
      <c r="AG64" s="145"/>
    </row>
    <row r="65" spans="1:33" ht="20.100000000000001" customHeight="1">
      <c r="A65" s="353"/>
      <c r="B65" s="264" t="s">
        <v>148</v>
      </c>
      <c r="C65" s="350">
        <v>0.45833333333333331</v>
      </c>
      <c r="D65" s="350"/>
      <c r="E65" s="350"/>
      <c r="G65" s="338" t="str">
        <f>J50</f>
        <v>ＪＦＣアミスタ市貝</v>
      </c>
      <c r="H65" s="338"/>
      <c r="I65" s="338"/>
      <c r="J65" s="338"/>
      <c r="K65" s="338"/>
      <c r="L65" s="338"/>
      <c r="M65" s="338"/>
      <c r="N65" s="337">
        <f>P65+P66</f>
        <v>0</v>
      </c>
      <c r="O65" s="351" t="s">
        <v>140</v>
      </c>
      <c r="P65" s="60">
        <v>0</v>
      </c>
      <c r="Q65" s="20" t="s">
        <v>189</v>
      </c>
      <c r="R65" s="60">
        <v>0</v>
      </c>
      <c r="S65" s="351" t="s">
        <v>142</v>
      </c>
      <c r="T65" s="337">
        <f>R65+R66</f>
        <v>0</v>
      </c>
      <c r="U65" s="338" t="str">
        <f>N50</f>
        <v>ｕｎｉｏｎ ｓｐｏｒｔｓ ｃｌｕｂ</v>
      </c>
      <c r="V65" s="338"/>
      <c r="W65" s="338"/>
      <c r="X65" s="338"/>
      <c r="Y65" s="338"/>
      <c r="Z65" s="338"/>
      <c r="AA65" s="338"/>
      <c r="AB65" s="195"/>
      <c r="AC65" s="195"/>
      <c r="AD65" s="349" t="s">
        <v>214</v>
      </c>
      <c r="AE65" s="349" t="s">
        <v>215</v>
      </c>
      <c r="AF65" s="349" t="s">
        <v>213</v>
      </c>
      <c r="AG65" s="349" t="s">
        <v>218</v>
      </c>
    </row>
    <row r="66" spans="1:33" ht="20.100000000000001" customHeight="1">
      <c r="A66" s="353"/>
      <c r="B66" s="264"/>
      <c r="C66" s="350"/>
      <c r="D66" s="350"/>
      <c r="E66" s="350"/>
      <c r="G66" s="338"/>
      <c r="H66" s="338"/>
      <c r="I66" s="338"/>
      <c r="J66" s="338"/>
      <c r="K66" s="338"/>
      <c r="L66" s="338"/>
      <c r="M66" s="338"/>
      <c r="N66" s="337"/>
      <c r="O66" s="351"/>
      <c r="P66" s="60">
        <v>0</v>
      </c>
      <c r="Q66" s="20" t="s">
        <v>189</v>
      </c>
      <c r="R66" s="60">
        <v>0</v>
      </c>
      <c r="S66" s="351"/>
      <c r="T66" s="337"/>
      <c r="U66" s="338"/>
      <c r="V66" s="338"/>
      <c r="W66" s="338"/>
      <c r="X66" s="338"/>
      <c r="Y66" s="338"/>
      <c r="Z66" s="338"/>
      <c r="AA66" s="338"/>
      <c r="AB66" s="195"/>
      <c r="AC66" s="195"/>
      <c r="AD66" s="349"/>
      <c r="AE66" s="349"/>
      <c r="AF66" s="349"/>
      <c r="AG66" s="349"/>
    </row>
    <row r="67" spans="1:33" ht="20.100000000000001" customHeight="1">
      <c r="C67" s="200"/>
      <c r="D67" s="200"/>
      <c r="E67" s="142"/>
      <c r="G67" s="191"/>
      <c r="H67" s="191"/>
      <c r="I67" s="115"/>
      <c r="J67" s="115"/>
      <c r="K67" s="191"/>
      <c r="L67" s="191"/>
      <c r="M67" s="115"/>
      <c r="N67" s="143"/>
      <c r="O67" s="191"/>
      <c r="P67" s="60"/>
      <c r="Q67" s="115"/>
      <c r="R67" s="143"/>
      <c r="S67" s="115"/>
      <c r="T67" s="60"/>
      <c r="U67" s="191"/>
      <c r="V67" s="115"/>
      <c r="W67" s="115"/>
      <c r="X67" s="191"/>
      <c r="Y67" s="191"/>
      <c r="Z67" s="115"/>
      <c r="AA67" s="115"/>
      <c r="AB67" s="195"/>
      <c r="AC67" s="195"/>
      <c r="AD67" s="144"/>
      <c r="AE67" s="144"/>
      <c r="AF67" s="145"/>
      <c r="AG67" s="145"/>
    </row>
    <row r="68" spans="1:33" ht="20.100000000000001" customHeight="1">
      <c r="A68" s="352" t="s">
        <v>219</v>
      </c>
      <c r="B68" s="354" t="s">
        <v>151</v>
      </c>
      <c r="C68" s="355">
        <v>0.5</v>
      </c>
      <c r="D68" s="355"/>
      <c r="E68" s="355"/>
      <c r="F68" s="146"/>
      <c r="G68" s="356" t="str">
        <f>S50</f>
        <v>野木ＳＳＳ</v>
      </c>
      <c r="H68" s="356"/>
      <c r="I68" s="356"/>
      <c r="J68" s="356"/>
      <c r="K68" s="356"/>
      <c r="L68" s="356"/>
      <c r="M68" s="356"/>
      <c r="N68" s="357">
        <f>P68+P69</f>
        <v>0</v>
      </c>
      <c r="O68" s="359" t="s">
        <v>140</v>
      </c>
      <c r="P68" s="147">
        <v>0</v>
      </c>
      <c r="Q68" s="148" t="s">
        <v>189</v>
      </c>
      <c r="R68" s="147">
        <v>0</v>
      </c>
      <c r="S68" s="359" t="s">
        <v>142</v>
      </c>
      <c r="T68" s="357">
        <f>R68+R69</f>
        <v>0</v>
      </c>
      <c r="U68" s="356" t="str">
        <f>W50</f>
        <v>ＦＣ ＳＦｉＤＡ</v>
      </c>
      <c r="V68" s="356"/>
      <c r="W68" s="356"/>
      <c r="X68" s="356"/>
      <c r="Y68" s="356"/>
      <c r="Z68" s="356"/>
      <c r="AA68" s="356"/>
      <c r="AB68" s="194"/>
      <c r="AC68" s="194"/>
      <c r="AD68" s="358" t="s">
        <v>220</v>
      </c>
      <c r="AE68" s="358" t="s">
        <v>221</v>
      </c>
      <c r="AF68" s="358" t="s">
        <v>222</v>
      </c>
      <c r="AG68" s="358" t="s">
        <v>223</v>
      </c>
    </row>
    <row r="69" spans="1:33" ht="20.100000000000001" customHeight="1">
      <c r="A69" s="353"/>
      <c r="B69" s="264"/>
      <c r="C69" s="350"/>
      <c r="D69" s="350"/>
      <c r="E69" s="350"/>
      <c r="G69" s="338"/>
      <c r="H69" s="338"/>
      <c r="I69" s="338"/>
      <c r="J69" s="338"/>
      <c r="K69" s="338"/>
      <c r="L69" s="338"/>
      <c r="M69" s="338"/>
      <c r="N69" s="337"/>
      <c r="O69" s="351"/>
      <c r="P69" s="60">
        <v>0</v>
      </c>
      <c r="Q69" s="20" t="s">
        <v>189</v>
      </c>
      <c r="R69" s="60">
        <v>0</v>
      </c>
      <c r="S69" s="351"/>
      <c r="T69" s="337"/>
      <c r="U69" s="338"/>
      <c r="V69" s="338"/>
      <c r="W69" s="338"/>
      <c r="X69" s="338"/>
      <c r="Y69" s="338"/>
      <c r="Z69" s="338"/>
      <c r="AA69" s="338"/>
      <c r="AB69" s="195"/>
      <c r="AC69" s="195"/>
      <c r="AD69" s="349"/>
      <c r="AE69" s="349"/>
      <c r="AF69" s="349"/>
      <c r="AG69" s="349"/>
    </row>
    <row r="70" spans="1:33" ht="20.100000000000001" customHeight="1">
      <c r="A70" s="353"/>
      <c r="B70" s="189"/>
      <c r="C70" s="192"/>
      <c r="D70" s="192"/>
      <c r="E70" s="192"/>
      <c r="G70" s="191"/>
      <c r="H70" s="191"/>
      <c r="I70" s="191"/>
      <c r="J70" s="191"/>
      <c r="K70" s="191"/>
      <c r="L70" s="191"/>
      <c r="M70" s="191"/>
      <c r="N70" s="190"/>
      <c r="O70" s="193"/>
      <c r="P70" s="60"/>
      <c r="Q70" s="115"/>
      <c r="R70" s="143"/>
      <c r="S70" s="193"/>
      <c r="T70" s="190"/>
      <c r="U70" s="191"/>
      <c r="V70" s="191"/>
      <c r="W70" s="191"/>
      <c r="X70" s="191"/>
      <c r="Y70" s="191"/>
      <c r="Z70" s="191"/>
      <c r="AA70" s="191"/>
      <c r="AB70" s="195"/>
      <c r="AC70" s="195"/>
      <c r="AD70" s="144"/>
      <c r="AE70" s="144"/>
      <c r="AF70" s="145"/>
      <c r="AG70" s="145"/>
    </row>
    <row r="71" spans="1:33" ht="20.100000000000001" customHeight="1">
      <c r="A71" s="353"/>
      <c r="B71" s="264" t="s">
        <v>154</v>
      </c>
      <c r="C71" s="350">
        <v>0.54166666666666663</v>
      </c>
      <c r="D71" s="350"/>
      <c r="E71" s="350"/>
      <c r="G71" s="338" t="str">
        <f>S50</f>
        <v>野木ＳＳＳ</v>
      </c>
      <c r="H71" s="338"/>
      <c r="I71" s="338"/>
      <c r="J71" s="338"/>
      <c r="K71" s="338"/>
      <c r="L71" s="338"/>
      <c r="M71" s="338"/>
      <c r="N71" s="337">
        <f>P71+P72</f>
        <v>0</v>
      </c>
      <c r="O71" s="351" t="s">
        <v>140</v>
      </c>
      <c r="P71" s="60">
        <v>0</v>
      </c>
      <c r="Q71" s="20" t="s">
        <v>189</v>
      </c>
      <c r="R71" s="60">
        <v>0</v>
      </c>
      <c r="S71" s="351" t="s">
        <v>142</v>
      </c>
      <c r="T71" s="337">
        <f>R71+R72</f>
        <v>0</v>
      </c>
      <c r="U71" s="338" t="str">
        <f>AA50</f>
        <v>ＦＣバジェルボ那須烏山</v>
      </c>
      <c r="V71" s="338"/>
      <c r="W71" s="338"/>
      <c r="X71" s="338"/>
      <c r="Y71" s="338"/>
      <c r="Z71" s="338"/>
      <c r="AA71" s="338"/>
      <c r="AB71" s="195"/>
      <c r="AC71" s="195"/>
      <c r="AD71" s="349" t="s">
        <v>222</v>
      </c>
      <c r="AE71" s="349" t="s">
        <v>220</v>
      </c>
      <c r="AF71" s="349" t="s">
        <v>221</v>
      </c>
      <c r="AG71" s="349" t="s">
        <v>224</v>
      </c>
    </row>
    <row r="72" spans="1:33" ht="20.100000000000001" customHeight="1">
      <c r="A72" s="353"/>
      <c r="B72" s="264"/>
      <c r="C72" s="350"/>
      <c r="D72" s="350"/>
      <c r="E72" s="350"/>
      <c r="G72" s="338"/>
      <c r="H72" s="338"/>
      <c r="I72" s="338"/>
      <c r="J72" s="338"/>
      <c r="K72" s="338"/>
      <c r="L72" s="338"/>
      <c r="M72" s="338"/>
      <c r="N72" s="337"/>
      <c r="O72" s="351"/>
      <c r="P72" s="60">
        <v>0</v>
      </c>
      <c r="Q72" s="20" t="s">
        <v>189</v>
      </c>
      <c r="R72" s="60">
        <v>0</v>
      </c>
      <c r="S72" s="351"/>
      <c r="T72" s="337"/>
      <c r="U72" s="338"/>
      <c r="V72" s="338"/>
      <c r="W72" s="338"/>
      <c r="X72" s="338"/>
      <c r="Y72" s="338"/>
      <c r="Z72" s="338"/>
      <c r="AA72" s="338"/>
      <c r="AB72" s="195"/>
      <c r="AC72" s="195"/>
      <c r="AD72" s="349"/>
      <c r="AE72" s="349"/>
      <c r="AF72" s="349"/>
      <c r="AG72" s="349"/>
    </row>
    <row r="73" spans="1:33" ht="20.100000000000001" customHeight="1">
      <c r="A73" s="353"/>
      <c r="C73" s="200"/>
      <c r="D73" s="200"/>
      <c r="E73" s="142"/>
      <c r="G73" s="191"/>
      <c r="H73" s="191"/>
      <c r="I73" s="115"/>
      <c r="J73" s="115"/>
      <c r="K73" s="191"/>
      <c r="L73" s="191"/>
      <c r="M73" s="115"/>
      <c r="N73" s="143"/>
      <c r="O73" s="191"/>
      <c r="P73" s="60"/>
      <c r="Q73" s="115"/>
      <c r="R73" s="143"/>
      <c r="S73" s="115"/>
      <c r="T73" s="60"/>
      <c r="U73" s="191"/>
      <c r="V73" s="115"/>
      <c r="W73" s="115"/>
      <c r="X73" s="191"/>
      <c r="Y73" s="191"/>
      <c r="Z73" s="115"/>
      <c r="AA73" s="115"/>
      <c r="AB73" s="195"/>
      <c r="AC73" s="195"/>
      <c r="AD73" s="144"/>
      <c r="AE73" s="144"/>
      <c r="AF73" s="145"/>
      <c r="AG73" s="145"/>
    </row>
    <row r="74" spans="1:33" ht="20.100000000000001" customHeight="1">
      <c r="A74" s="353"/>
      <c r="B74" s="264" t="s">
        <v>155</v>
      </c>
      <c r="C74" s="350">
        <v>0.58333333333333337</v>
      </c>
      <c r="D74" s="350"/>
      <c r="E74" s="350"/>
      <c r="G74" s="338" t="str">
        <f>W50</f>
        <v>ＦＣ ＳＦｉＤＡ</v>
      </c>
      <c r="H74" s="338"/>
      <c r="I74" s="338"/>
      <c r="J74" s="338"/>
      <c r="K74" s="338"/>
      <c r="L74" s="338"/>
      <c r="M74" s="338"/>
      <c r="N74" s="337">
        <f>P74+P75</f>
        <v>0</v>
      </c>
      <c r="O74" s="351" t="s">
        <v>140</v>
      </c>
      <c r="P74" s="60">
        <v>0</v>
      </c>
      <c r="Q74" s="20" t="s">
        <v>189</v>
      </c>
      <c r="R74" s="60">
        <v>0</v>
      </c>
      <c r="S74" s="351" t="s">
        <v>142</v>
      </c>
      <c r="T74" s="337">
        <f>R74+R75</f>
        <v>0</v>
      </c>
      <c r="U74" s="338" t="str">
        <f>AA50</f>
        <v>ＦＣバジェルボ那須烏山</v>
      </c>
      <c r="V74" s="338"/>
      <c r="W74" s="338"/>
      <c r="X74" s="338"/>
      <c r="Y74" s="338"/>
      <c r="Z74" s="338"/>
      <c r="AA74" s="338"/>
      <c r="AB74" s="195"/>
      <c r="AC74" s="195"/>
      <c r="AD74" s="349" t="s">
        <v>221</v>
      </c>
      <c r="AE74" s="349" t="s">
        <v>222</v>
      </c>
      <c r="AF74" s="349" t="s">
        <v>220</v>
      </c>
      <c r="AG74" s="349" t="s">
        <v>225</v>
      </c>
    </row>
    <row r="75" spans="1:33" ht="20.100000000000001" customHeight="1">
      <c r="A75" s="353"/>
      <c r="B75" s="264"/>
      <c r="C75" s="350"/>
      <c r="D75" s="350"/>
      <c r="E75" s="350"/>
      <c r="G75" s="338"/>
      <c r="H75" s="338"/>
      <c r="I75" s="338"/>
      <c r="J75" s="338"/>
      <c r="K75" s="338"/>
      <c r="L75" s="338"/>
      <c r="M75" s="338"/>
      <c r="N75" s="337"/>
      <c r="O75" s="351"/>
      <c r="P75" s="60">
        <v>0</v>
      </c>
      <c r="Q75" s="20" t="s">
        <v>189</v>
      </c>
      <c r="R75" s="60">
        <v>0</v>
      </c>
      <c r="S75" s="351"/>
      <c r="T75" s="337"/>
      <c r="U75" s="338"/>
      <c r="V75" s="338"/>
      <c r="W75" s="338"/>
      <c r="X75" s="338"/>
      <c r="Y75" s="338"/>
      <c r="Z75" s="338"/>
      <c r="AA75" s="338"/>
      <c r="AB75" s="195"/>
      <c r="AC75" s="195"/>
      <c r="AD75" s="349"/>
      <c r="AE75" s="349"/>
      <c r="AF75" s="349"/>
      <c r="AG75" s="349"/>
    </row>
    <row r="76" spans="1:33" ht="20.100000000000001" customHeight="1">
      <c r="B76" s="189"/>
      <c r="C76" s="149"/>
      <c r="D76" s="149"/>
      <c r="E76" s="149"/>
      <c r="G76" s="191"/>
      <c r="H76" s="191"/>
      <c r="I76" s="191"/>
      <c r="J76" s="191"/>
      <c r="K76" s="191"/>
      <c r="L76" s="191"/>
      <c r="M76" s="191"/>
      <c r="N76" s="150"/>
      <c r="O76" s="193"/>
      <c r="P76" s="191"/>
      <c r="Q76" s="115"/>
      <c r="R76" s="115"/>
      <c r="S76" s="193"/>
      <c r="T76" s="150"/>
      <c r="U76" s="191"/>
      <c r="V76" s="191"/>
      <c r="W76" s="191"/>
      <c r="X76" s="191"/>
      <c r="Y76" s="191"/>
      <c r="Z76" s="191"/>
      <c r="AA76" s="191"/>
      <c r="AB76" s="195"/>
      <c r="AC76" s="195"/>
      <c r="AF76" s="195"/>
      <c r="AG76" s="195"/>
    </row>
    <row r="77" spans="1:33" ht="20.100000000000001" customHeight="1">
      <c r="C77" s="321" t="str">
        <f>J46</f>
        <v>c</v>
      </c>
      <c r="D77" s="322"/>
      <c r="E77" s="322"/>
      <c r="F77" s="323"/>
      <c r="G77" s="435" t="str">
        <f>C79</f>
        <v>上河内ジュニアサッカークラブ</v>
      </c>
      <c r="H77" s="436"/>
      <c r="I77" s="435" t="str">
        <f>C81</f>
        <v>ＪＦＣアミスタ市貝</v>
      </c>
      <c r="J77" s="436"/>
      <c r="K77" s="435" t="str">
        <f>C83</f>
        <v>ｕｎｉｏｎ ｓｐｏｒｔｓ ｃｌｕｂ</v>
      </c>
      <c r="L77" s="436"/>
      <c r="M77" s="341" t="s">
        <v>156</v>
      </c>
      <c r="N77" s="341" t="s">
        <v>157</v>
      </c>
      <c r="O77" s="341" t="s">
        <v>203</v>
      </c>
      <c r="P77" s="341" t="s">
        <v>158</v>
      </c>
      <c r="R77" s="343" t="str">
        <f>W46</f>
        <v>d</v>
      </c>
      <c r="S77" s="344"/>
      <c r="T77" s="344"/>
      <c r="U77" s="345"/>
      <c r="V77" s="431" t="str">
        <f>R79</f>
        <v>野木ＳＳＳ</v>
      </c>
      <c r="W77" s="432"/>
      <c r="X77" s="435" t="str">
        <f>R81</f>
        <v>ＦＣ ＳＦｉＤＡ</v>
      </c>
      <c r="Y77" s="436"/>
      <c r="Z77" s="435" t="str">
        <f>R83</f>
        <v>ＦＣバジェルボ那須烏山</v>
      </c>
      <c r="AA77" s="436"/>
      <c r="AB77" s="341" t="s">
        <v>156</v>
      </c>
      <c r="AC77" s="341" t="s">
        <v>157</v>
      </c>
      <c r="AD77" s="341" t="s">
        <v>203</v>
      </c>
      <c r="AE77" s="341" t="s">
        <v>158</v>
      </c>
    </row>
    <row r="78" spans="1:33" ht="20.100000000000001" customHeight="1">
      <c r="C78" s="324"/>
      <c r="D78" s="325"/>
      <c r="E78" s="325"/>
      <c r="F78" s="326"/>
      <c r="G78" s="437"/>
      <c r="H78" s="438"/>
      <c r="I78" s="437"/>
      <c r="J78" s="438"/>
      <c r="K78" s="437"/>
      <c r="L78" s="438"/>
      <c r="M78" s="342"/>
      <c r="N78" s="342"/>
      <c r="O78" s="342"/>
      <c r="P78" s="342"/>
      <c r="R78" s="346"/>
      <c r="S78" s="347"/>
      <c r="T78" s="347"/>
      <c r="U78" s="348"/>
      <c r="V78" s="433"/>
      <c r="W78" s="434"/>
      <c r="X78" s="437"/>
      <c r="Y78" s="438"/>
      <c r="Z78" s="437"/>
      <c r="AA78" s="438"/>
      <c r="AB78" s="342"/>
      <c r="AC78" s="342"/>
      <c r="AD78" s="342"/>
      <c r="AE78" s="342"/>
    </row>
    <row r="79" spans="1:33" ht="20.100000000000001" customHeight="1">
      <c r="C79" s="321" t="str">
        <f>F50</f>
        <v>上河内ジュニアサッカークラブ</v>
      </c>
      <c r="D79" s="322"/>
      <c r="E79" s="322"/>
      <c r="F79" s="323"/>
      <c r="G79" s="331"/>
      <c r="H79" s="332"/>
      <c r="I79" s="151">
        <f>N59</f>
        <v>0</v>
      </c>
      <c r="J79" s="151">
        <f>T59</f>
        <v>0</v>
      </c>
      <c r="K79" s="151">
        <f>N62</f>
        <v>0</v>
      </c>
      <c r="L79" s="151">
        <f>T62</f>
        <v>0</v>
      </c>
      <c r="M79" s="327">
        <f>COUNTIF(G80:L80,"○")*3+COUNTIF(G80:L80,"△")</f>
        <v>2</v>
      </c>
      <c r="N79" s="329">
        <f>O79-J79-L79</f>
        <v>0</v>
      </c>
      <c r="O79" s="329">
        <f>I79+K79</f>
        <v>0</v>
      </c>
      <c r="P79" s="329"/>
      <c r="R79" s="321" t="str">
        <f>S50</f>
        <v>野木ＳＳＳ</v>
      </c>
      <c r="S79" s="322"/>
      <c r="T79" s="322"/>
      <c r="U79" s="323"/>
      <c r="V79" s="331"/>
      <c r="W79" s="332"/>
      <c r="X79" s="151">
        <f>N68</f>
        <v>0</v>
      </c>
      <c r="Y79" s="151">
        <f>T68</f>
        <v>0</v>
      </c>
      <c r="Z79" s="151">
        <f>N71</f>
        <v>0</v>
      </c>
      <c r="AA79" s="151">
        <f>T71</f>
        <v>0</v>
      </c>
      <c r="AB79" s="327">
        <f>COUNTIF(V80:AA80,"○")*3+COUNTIF(V80:AA80,"△")</f>
        <v>2</v>
      </c>
      <c r="AC79" s="329">
        <f>AD79-Y79-AA79</f>
        <v>0</v>
      </c>
      <c r="AD79" s="329">
        <f>X79+Z79</f>
        <v>0</v>
      </c>
      <c r="AE79" s="329"/>
    </row>
    <row r="80" spans="1:33" ht="20.100000000000001" customHeight="1">
      <c r="C80" s="324"/>
      <c r="D80" s="325"/>
      <c r="E80" s="325"/>
      <c r="F80" s="326"/>
      <c r="G80" s="333"/>
      <c r="H80" s="334"/>
      <c r="I80" s="335" t="str">
        <f>IF(I79&gt;J79,"○",IF(I79&lt;J79,"×",IF(I79=J79,"△")))</f>
        <v>△</v>
      </c>
      <c r="J80" s="336"/>
      <c r="K80" s="335" t="str">
        <f>IF(K79&gt;L79,"○",IF(K79&lt;L79,"×",IF(K79=L79,"△")))</f>
        <v>△</v>
      </c>
      <c r="L80" s="336"/>
      <c r="M80" s="328"/>
      <c r="N80" s="330"/>
      <c r="O80" s="330"/>
      <c r="P80" s="330"/>
      <c r="R80" s="324"/>
      <c r="S80" s="325"/>
      <c r="T80" s="325"/>
      <c r="U80" s="326"/>
      <c r="V80" s="333"/>
      <c r="W80" s="334"/>
      <c r="X80" s="335" t="str">
        <f>IF(X79&gt;Y79,"○",IF(X79&lt;Y79,"×",IF(X79=Y79,"△")))</f>
        <v>△</v>
      </c>
      <c r="Y80" s="336"/>
      <c r="Z80" s="335" t="str">
        <f>IF(Z79&gt;AA79,"○",IF(Z79&lt;AA79,"×",IF(Z79=AA79,"△")))</f>
        <v>△</v>
      </c>
      <c r="AA80" s="336"/>
      <c r="AB80" s="328"/>
      <c r="AC80" s="330"/>
      <c r="AD80" s="330"/>
      <c r="AE80" s="330"/>
    </row>
    <row r="81" spans="3:31" ht="20.100000000000001" customHeight="1">
      <c r="C81" s="321" t="str">
        <f>J50</f>
        <v>ＪＦＣアミスタ市貝</v>
      </c>
      <c r="D81" s="322"/>
      <c r="E81" s="322"/>
      <c r="F81" s="323"/>
      <c r="G81" s="151">
        <f>J79</f>
        <v>0</v>
      </c>
      <c r="H81" s="151">
        <f>I79</f>
        <v>0</v>
      </c>
      <c r="I81" s="331"/>
      <c r="J81" s="332"/>
      <c r="K81" s="151">
        <f>N65</f>
        <v>0</v>
      </c>
      <c r="L81" s="151">
        <f>T65</f>
        <v>0</v>
      </c>
      <c r="M81" s="327">
        <f>COUNTIF(G82:L82,"○")*3+COUNTIF(G82:L82,"△")</f>
        <v>2</v>
      </c>
      <c r="N81" s="329">
        <f>O81-H81-L81</f>
        <v>0</v>
      </c>
      <c r="O81" s="329">
        <f>G81+K81</f>
        <v>0</v>
      </c>
      <c r="P81" s="329"/>
      <c r="R81" s="321" t="str">
        <f>W50</f>
        <v>ＦＣ ＳＦｉＤＡ</v>
      </c>
      <c r="S81" s="322"/>
      <c r="T81" s="322"/>
      <c r="U81" s="323"/>
      <c r="V81" s="151">
        <f>Y79</f>
        <v>0</v>
      </c>
      <c r="W81" s="151">
        <f>X79</f>
        <v>0</v>
      </c>
      <c r="X81" s="331"/>
      <c r="Y81" s="332"/>
      <c r="Z81" s="151">
        <f>N74</f>
        <v>0</v>
      </c>
      <c r="AA81" s="151">
        <f>T74</f>
        <v>0</v>
      </c>
      <c r="AB81" s="327">
        <f>COUNTIF(V82:AA82,"○")*3+COUNTIF(V82:AA82,"△")</f>
        <v>2</v>
      </c>
      <c r="AC81" s="329">
        <f>AD81-W81-AA81</f>
        <v>0</v>
      </c>
      <c r="AD81" s="329">
        <f>U81+Z81</f>
        <v>0</v>
      </c>
      <c r="AE81" s="329"/>
    </row>
    <row r="82" spans="3:31" ht="20.100000000000001" customHeight="1">
      <c r="C82" s="324"/>
      <c r="D82" s="325"/>
      <c r="E82" s="325"/>
      <c r="F82" s="326"/>
      <c r="G82" s="335" t="str">
        <f>IF(G81&gt;H81,"○",IF(G81&lt;H81,"×",IF(G81=H81,"△")))</f>
        <v>△</v>
      </c>
      <c r="H82" s="336"/>
      <c r="I82" s="333"/>
      <c r="J82" s="334"/>
      <c r="K82" s="335" t="str">
        <f>IF(K81&gt;L81,"○",IF(K81&lt;L81,"×",IF(K81=L81,"△")))</f>
        <v>△</v>
      </c>
      <c r="L82" s="336"/>
      <c r="M82" s="328"/>
      <c r="N82" s="330"/>
      <c r="O82" s="330"/>
      <c r="P82" s="330"/>
      <c r="R82" s="324"/>
      <c r="S82" s="325"/>
      <c r="T82" s="325"/>
      <c r="U82" s="326"/>
      <c r="V82" s="335" t="str">
        <f>IF(V81&gt;W81,"○",IF(V81&lt;W81,"×",IF(V81=W81,"△")))</f>
        <v>△</v>
      </c>
      <c r="W82" s="336"/>
      <c r="X82" s="333"/>
      <c r="Y82" s="334"/>
      <c r="Z82" s="335" t="str">
        <f>IF(Z81&gt;AA81,"○",IF(Z81&lt;AA81,"×",IF(Z81=AA81,"△")))</f>
        <v>△</v>
      </c>
      <c r="AA82" s="336"/>
      <c r="AB82" s="328"/>
      <c r="AC82" s="330"/>
      <c r="AD82" s="330"/>
      <c r="AE82" s="330"/>
    </row>
    <row r="83" spans="3:31" ht="20.100000000000001" customHeight="1">
      <c r="C83" s="321" t="str">
        <f>N50</f>
        <v>ｕｎｉｏｎ ｓｐｏｒｔｓ ｃｌｕｂ</v>
      </c>
      <c r="D83" s="322"/>
      <c r="E83" s="322"/>
      <c r="F83" s="323"/>
      <c r="G83" s="151">
        <f>L79</f>
        <v>0</v>
      </c>
      <c r="H83" s="151">
        <f>K79</f>
        <v>0</v>
      </c>
      <c r="I83" s="151">
        <f>L81</f>
        <v>0</v>
      </c>
      <c r="J83" s="151">
        <f>K81</f>
        <v>0</v>
      </c>
      <c r="K83" s="331"/>
      <c r="L83" s="332"/>
      <c r="M83" s="327">
        <f>COUNTIF(G84:L84,"○")*3+COUNTIF(G84:L84,"△")</f>
        <v>2</v>
      </c>
      <c r="N83" s="329">
        <f>O83-H83-J83</f>
        <v>0</v>
      </c>
      <c r="O83" s="329">
        <f>G83+I83</f>
        <v>0</v>
      </c>
      <c r="P83" s="329"/>
      <c r="R83" s="321" t="str">
        <f>AA50</f>
        <v>ＦＣバジェルボ那須烏山</v>
      </c>
      <c r="S83" s="322"/>
      <c r="T83" s="322"/>
      <c r="U83" s="323"/>
      <c r="V83" s="151">
        <f>AA79</f>
        <v>0</v>
      </c>
      <c r="W83" s="151">
        <f>Z79</f>
        <v>0</v>
      </c>
      <c r="X83" s="151">
        <f>AA81</f>
        <v>0</v>
      </c>
      <c r="Y83" s="151">
        <f>Z81</f>
        <v>0</v>
      </c>
      <c r="Z83" s="331"/>
      <c r="AA83" s="332"/>
      <c r="AB83" s="327">
        <f>COUNTIF(V84:AA84,"○")*3+COUNTIF(V84:AA84,"△")</f>
        <v>2</v>
      </c>
      <c r="AC83" s="329">
        <f>AD83-W83-Y83</f>
        <v>0</v>
      </c>
      <c r="AD83" s="329">
        <f>U83+X83</f>
        <v>0</v>
      </c>
      <c r="AE83" s="329"/>
    </row>
    <row r="84" spans="3:31" ht="20.100000000000001" customHeight="1">
      <c r="C84" s="324"/>
      <c r="D84" s="325"/>
      <c r="E84" s="325"/>
      <c r="F84" s="326"/>
      <c r="G84" s="335" t="str">
        <f>IF(G83&gt;H83,"○",IF(G83&lt;H83,"×",IF(G83=H83,"△")))</f>
        <v>△</v>
      </c>
      <c r="H84" s="336"/>
      <c r="I84" s="335" t="str">
        <f>IF(I83&gt;J83,"○",IF(I83&lt;J83,"×",IF(I83=J83,"△")))</f>
        <v>△</v>
      </c>
      <c r="J84" s="336"/>
      <c r="K84" s="333"/>
      <c r="L84" s="334"/>
      <c r="M84" s="328"/>
      <c r="N84" s="330"/>
      <c r="O84" s="330"/>
      <c r="P84" s="330"/>
      <c r="R84" s="324"/>
      <c r="S84" s="325"/>
      <c r="T84" s="325"/>
      <c r="U84" s="326"/>
      <c r="V84" s="335" t="str">
        <f>IF(V83&gt;W83,"○",IF(V83&lt;W83,"×",IF(V83=W83,"△")))</f>
        <v>△</v>
      </c>
      <c r="W84" s="336"/>
      <c r="X84" s="335" t="str">
        <f>IF(X83&gt;Y83,"○",IF(X83&lt;Y83,"×",IF(X83=Y83,"△")))</f>
        <v>△</v>
      </c>
      <c r="Y84" s="336"/>
      <c r="Z84" s="333"/>
      <c r="AA84" s="334"/>
      <c r="AB84" s="328"/>
      <c r="AC84" s="330"/>
      <c r="AD84" s="330"/>
      <c r="AE84" s="330"/>
    </row>
  </sheetData>
  <mergeCells count="324">
    <mergeCell ref="N1:R1"/>
    <mergeCell ref="T1:W1"/>
    <mergeCell ref="X1:AG1"/>
    <mergeCell ref="AB2:AG4"/>
    <mergeCell ref="J3:K3"/>
    <mergeCell ref="W3:X3"/>
    <mergeCell ref="J1:L1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D38:AD39"/>
    <mergeCell ref="AE38:AE39"/>
    <mergeCell ref="I37:J37"/>
    <mergeCell ref="K37:L37"/>
    <mergeCell ref="X37:Y37"/>
    <mergeCell ref="Z37:AA37"/>
    <mergeCell ref="R36:U37"/>
    <mergeCell ref="V36:W37"/>
    <mergeCell ref="AB36:AB37"/>
    <mergeCell ref="AC36:AC37"/>
    <mergeCell ref="I38:J39"/>
    <mergeCell ref="M38:M39"/>
    <mergeCell ref="N38:N39"/>
    <mergeCell ref="O38:O39"/>
    <mergeCell ref="P38:P39"/>
    <mergeCell ref="AD36:AD37"/>
    <mergeCell ref="AE36:AE37"/>
    <mergeCell ref="G39:H39"/>
    <mergeCell ref="K39:L39"/>
    <mergeCell ref="V39:W39"/>
    <mergeCell ref="Z39:AA39"/>
    <mergeCell ref="R38:U39"/>
    <mergeCell ref="X38:Y39"/>
    <mergeCell ref="AB38:AB39"/>
    <mergeCell ref="AC38:AC39"/>
    <mergeCell ref="C40:F41"/>
    <mergeCell ref="K40:L41"/>
    <mergeCell ref="M40:M41"/>
    <mergeCell ref="N40:N41"/>
    <mergeCell ref="O40:O41"/>
    <mergeCell ref="P40:P41"/>
    <mergeCell ref="G41:H41"/>
    <mergeCell ref="I41:J41"/>
    <mergeCell ref="C38:F39"/>
    <mergeCell ref="W46:X46"/>
    <mergeCell ref="B49:C49"/>
    <mergeCell ref="F49:G49"/>
    <mergeCell ref="J49:K49"/>
    <mergeCell ref="N49:O49"/>
    <mergeCell ref="S49:T49"/>
    <mergeCell ref="W49:X49"/>
    <mergeCell ref="AA49:AB49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D83:AD84"/>
    <mergeCell ref="AE83:AE84"/>
    <mergeCell ref="G82:H82"/>
    <mergeCell ref="K82:L82"/>
    <mergeCell ref="V82:W82"/>
    <mergeCell ref="Z82:AA82"/>
    <mergeCell ref="K83:L84"/>
    <mergeCell ref="G84:H84"/>
    <mergeCell ref="I84:J84"/>
    <mergeCell ref="N83:N84"/>
    <mergeCell ref="AB81:AB82"/>
    <mergeCell ref="Z83:AA84"/>
    <mergeCell ref="AB83:AB84"/>
    <mergeCell ref="V84:W84"/>
    <mergeCell ref="X84:Y84"/>
    <mergeCell ref="AC81:AC82"/>
    <mergeCell ref="AD81:AD82"/>
    <mergeCell ref="AE81:AE82"/>
    <mergeCell ref="I81:J82"/>
    <mergeCell ref="M81:M82"/>
    <mergeCell ref="N81:N82"/>
    <mergeCell ref="O81:O82"/>
    <mergeCell ref="P81:P82"/>
    <mergeCell ref="D2:G3"/>
    <mergeCell ref="D1:G1"/>
    <mergeCell ref="R83:U84"/>
    <mergeCell ref="C83:F84"/>
    <mergeCell ref="M83:M84"/>
    <mergeCell ref="AC83:AC84"/>
    <mergeCell ref="O83:O84"/>
    <mergeCell ref="P83:P84"/>
    <mergeCell ref="R81:U82"/>
    <mergeCell ref="X81:Y82"/>
    <mergeCell ref="I80:J80"/>
    <mergeCell ref="K80:L80"/>
    <mergeCell ref="X80:Y80"/>
    <mergeCell ref="Z80:AA80"/>
    <mergeCell ref="R79:U80"/>
    <mergeCell ref="V79:W80"/>
    <mergeCell ref="AB79:AB80"/>
    <mergeCell ref="AC79:AC80"/>
    <mergeCell ref="C81:F82"/>
    <mergeCell ref="T74:T75"/>
    <mergeCell ref="U74:AA75"/>
    <mergeCell ref="U65:AA66"/>
    <mergeCell ref="AB45:AG47"/>
    <mergeCell ref="J46:K46"/>
  </mergeCells>
  <phoneticPr fontId="1"/>
  <pageMargins left="0.7" right="0.7" top="0.75" bottom="0.75" header="0.3" footer="0.3"/>
  <pageSetup paperSize="9" scale="47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抽選結果</vt:lpstr>
      <vt:lpstr>組み合わせ</vt:lpstr>
      <vt:lpstr>ＡＢ </vt:lpstr>
      <vt:lpstr>ＣＤ</vt:lpstr>
      <vt:lpstr>ＥＦ</vt:lpstr>
      <vt:lpstr>ＧＨ</vt:lpstr>
      <vt:lpstr>ＩＪ</vt:lpstr>
      <vt:lpstr>ＫＬ</vt:lpstr>
      <vt:lpstr>２日目abcd</vt:lpstr>
      <vt:lpstr>２日目efgh</vt:lpstr>
      <vt:lpstr>準々決勝・準決勝・決勝</vt:lpstr>
      <vt:lpstr>'２日目abcd'!Print_Area</vt:lpstr>
      <vt:lpstr>'２日目efgh'!Print_Area</vt:lpstr>
      <vt:lpstr>'ＡＢ '!Print_Area</vt:lpstr>
      <vt:lpstr>ＣＤ!Print_Area</vt:lpstr>
      <vt:lpstr>ＥＦ!Print_Area</vt:lpstr>
      <vt:lpstr>ＧＨ!Print_Area</vt:lpstr>
      <vt:lpstr>ＩＪ!Print_Area</vt:lpstr>
      <vt:lpstr>ＫＬ!Print_Area</vt:lpstr>
      <vt:lpstr>準々決勝・準決勝・決勝!Print_Area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MAYS</cp:lastModifiedBy>
  <cp:revision/>
  <dcterms:created xsi:type="dcterms:W3CDTF">2011-10-15T08:04:23Z</dcterms:created>
  <dcterms:modified xsi:type="dcterms:W3CDTF">2020-12-20T07:05:58Z</dcterms:modified>
  <cp:category/>
  <cp:contentStatus/>
</cp:coreProperties>
</file>