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activeTab="1"/>
  </bookViews>
  <sheets>
    <sheet name="抽選結果" sheetId="18" r:id="rId1"/>
    <sheet name="組み合わせ" sheetId="1" r:id="rId2"/>
    <sheet name="AB" sheetId="14" r:id="rId3"/>
    <sheet name="CD" sheetId="15" r:id="rId4"/>
    <sheet name="EF" sheetId="16" r:id="rId5"/>
    <sheet name="2日目" sheetId="17" r:id="rId6"/>
    <sheet name="準々決勝・準決勝・決勝" sheetId="12" r:id="rId7"/>
    <sheet name="予備" sheetId="10" r:id="rId8"/>
  </sheets>
  <definedNames>
    <definedName name="_xlnm.Print_Area" localSheetId="2">AB!$A$1:$AA$71</definedName>
    <definedName name="_xlnm.Print_Area" localSheetId="3">CD!$A$1:$AA$71</definedName>
    <definedName name="_xlnm.Print_Area" localSheetId="4">EF!$A$1:$AA$71</definedName>
    <definedName name="_xlnm.Print_Area" localSheetId="6">準々決勝・準決勝・決勝!$A$1:$Y$70</definedName>
    <definedName name="_xlnm.Print_Area" localSheetId="1">組み合わせ!$A$1:$AN$32</definedName>
    <definedName name="_xlnm.Print_Area" localSheetId="7">予備!$A$1:$AA$71</definedName>
  </definedNames>
  <calcPr calcId="191028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8" l="1"/>
  <c r="A29" i="18"/>
  <c r="C5" i="1"/>
  <c r="AN5" i="1"/>
  <c r="AN25" i="1"/>
  <c r="A25" i="1"/>
  <c r="A5" i="1"/>
  <c r="A32" i="18"/>
  <c r="A31" i="18"/>
  <c r="A30" i="18"/>
  <c r="A27" i="18"/>
  <c r="A26" i="18"/>
  <c r="A25" i="18"/>
  <c r="A22" i="18"/>
  <c r="A21" i="18"/>
  <c r="A20" i="18"/>
  <c r="A19" i="18"/>
  <c r="A18" i="18"/>
  <c r="A15" i="18"/>
  <c r="A14" i="18"/>
  <c r="A13" i="18"/>
  <c r="A12" i="18"/>
  <c r="A11" i="18"/>
  <c r="A8" i="18"/>
  <c r="A7" i="18"/>
  <c r="A6" i="18"/>
  <c r="AJ6" i="1" l="1"/>
  <c r="V9" i="16" s="1"/>
  <c r="U62" i="16" s="1"/>
  <c r="AJ8" i="1"/>
  <c r="S9" i="16" s="1"/>
  <c r="O66" i="16" s="1"/>
  <c r="AJ10" i="1"/>
  <c r="P9" i="16" s="1"/>
  <c r="O64" i="16" s="1"/>
  <c r="AJ26" i="1"/>
  <c r="V9" i="15" s="1"/>
  <c r="R55" i="15" s="1"/>
  <c r="AJ28" i="1"/>
  <c r="S9" i="15" s="1"/>
  <c r="AJ30" i="1"/>
  <c r="P9" i="15" s="1"/>
  <c r="C20" i="1"/>
  <c r="V9" i="14" s="1"/>
  <c r="R41" i="14" s="1"/>
  <c r="C18" i="1"/>
  <c r="S9" i="14" s="1"/>
  <c r="C16" i="1"/>
  <c r="P9" i="10" s="1"/>
  <c r="G27" i="10" s="1"/>
  <c r="S1" i="15"/>
  <c r="S1" i="10"/>
  <c r="AJ21" i="1"/>
  <c r="B9" i="16" s="1"/>
  <c r="A64" i="16" s="1"/>
  <c r="C62" i="16" s="1"/>
  <c r="AJ17" i="1"/>
  <c r="H9" i="16" s="1"/>
  <c r="R51" i="16" s="1"/>
  <c r="AJ19" i="1"/>
  <c r="E9" i="16" s="1"/>
  <c r="G37" i="16" s="1"/>
  <c r="AJ15" i="1"/>
  <c r="K9" i="16" s="1"/>
  <c r="C31" i="1"/>
  <c r="K9" i="15" s="1"/>
  <c r="R23" i="15" s="1"/>
  <c r="C29" i="1"/>
  <c r="H9" i="15" s="1"/>
  <c r="A68" i="15" s="1"/>
  <c r="G62" i="15" s="1"/>
  <c r="C27" i="1"/>
  <c r="E9" i="15" s="1"/>
  <c r="C25" i="1"/>
  <c r="B9" i="15" s="1"/>
  <c r="A64" i="15" s="1"/>
  <c r="C62" i="15" s="1"/>
  <c r="C7" i="1"/>
  <c r="E9" i="14" s="1"/>
  <c r="A66" i="14" s="1"/>
  <c r="E62" i="14" s="1"/>
  <c r="C9" i="1"/>
  <c r="H9" i="10" s="1"/>
  <c r="C11" i="1"/>
  <c r="K9" i="14" s="1"/>
  <c r="R48" i="14" s="1"/>
  <c r="Q65" i="17"/>
  <c r="Q68" i="17"/>
  <c r="Q71" i="17"/>
  <c r="Q74" i="17"/>
  <c r="G87" i="17" s="1"/>
  <c r="Q77" i="17"/>
  <c r="Q62" i="17"/>
  <c r="K65" i="17"/>
  <c r="K68" i="17"/>
  <c r="K71" i="17"/>
  <c r="K74" i="17"/>
  <c r="I85" i="17" s="1"/>
  <c r="K77" i="17"/>
  <c r="K62" i="17"/>
  <c r="Q20" i="17"/>
  <c r="Q23" i="17"/>
  <c r="J38" i="17" s="1"/>
  <c r="Q26" i="17"/>
  <c r="Q42" i="17"/>
  <c r="Q29" i="17"/>
  <c r="J40" i="17"/>
  <c r="Q32" i="17"/>
  <c r="Q17" i="17"/>
  <c r="H38" i="17" s="1"/>
  <c r="K26" i="17"/>
  <c r="R42" i="17" s="1"/>
  <c r="Q43" i="17" s="1"/>
  <c r="K29" i="17"/>
  <c r="K32" i="17"/>
  <c r="T42" i="17" s="1"/>
  <c r="K23" i="17"/>
  <c r="F42" i="17" s="1"/>
  <c r="K20" i="17"/>
  <c r="S38" i="17" s="1"/>
  <c r="K17" i="17"/>
  <c r="V52" i="17"/>
  <c r="O87" i="17" s="1"/>
  <c r="S52" i="17"/>
  <c r="O85" i="17"/>
  <c r="P52" i="17"/>
  <c r="O83" i="17" s="1"/>
  <c r="F71" i="17"/>
  <c r="K52" i="17"/>
  <c r="H52" i="17"/>
  <c r="R62" i="17" s="1"/>
  <c r="E52" i="17"/>
  <c r="F62" i="17" s="1"/>
  <c r="V7" i="17"/>
  <c r="R26" i="17" s="1"/>
  <c r="S7" i="17"/>
  <c r="S36" i="17" s="1"/>
  <c r="P7" i="17"/>
  <c r="F20" i="17"/>
  <c r="K7" i="17"/>
  <c r="C42" i="17" s="1"/>
  <c r="H7" i="17"/>
  <c r="G36" i="17" s="1"/>
  <c r="E7" i="17"/>
  <c r="R46" i="17"/>
  <c r="R1" i="17"/>
  <c r="D1" i="17"/>
  <c r="D46" i="17" s="1"/>
  <c r="E87" i="17"/>
  <c r="T83" i="17"/>
  <c r="O81" i="17"/>
  <c r="C81" i="17"/>
  <c r="U85" i="17"/>
  <c r="F77" i="17"/>
  <c r="Q87" i="17"/>
  <c r="R87" i="17"/>
  <c r="J83" i="17"/>
  <c r="I83" i="17"/>
  <c r="F68" i="17"/>
  <c r="Q85" i="17"/>
  <c r="S83" i="17"/>
  <c r="C83" i="17"/>
  <c r="H42" i="17"/>
  <c r="F40" i="17"/>
  <c r="E40" i="17"/>
  <c r="V38" i="17"/>
  <c r="I38" i="17"/>
  <c r="C38" i="17"/>
  <c r="O36" i="17"/>
  <c r="E36" i="17"/>
  <c r="C36" i="17"/>
  <c r="F32" i="17"/>
  <c r="I40" i="17"/>
  <c r="F29" i="17"/>
  <c r="U38" i="17"/>
  <c r="U39" i="17" s="1"/>
  <c r="E42" i="17"/>
  <c r="F23" i="17"/>
  <c r="R20" i="17"/>
  <c r="Q40" i="17"/>
  <c r="G38" i="17"/>
  <c r="F17" i="17"/>
  <c r="O42" i="17"/>
  <c r="R17" i="17"/>
  <c r="H46" i="17"/>
  <c r="A46" i="17"/>
  <c r="G42" i="17"/>
  <c r="G43" i="17" s="1"/>
  <c r="R65" i="17"/>
  <c r="Q88" i="17"/>
  <c r="S84" i="17"/>
  <c r="L42" i="17"/>
  <c r="I84" i="17"/>
  <c r="Q81" i="17"/>
  <c r="T38" i="17"/>
  <c r="X38" i="17"/>
  <c r="O40" i="17"/>
  <c r="G81" i="17"/>
  <c r="S81" i="17"/>
  <c r="U83" i="17"/>
  <c r="J85" i="17"/>
  <c r="F87" i="17"/>
  <c r="C40" i="17"/>
  <c r="R71" i="17"/>
  <c r="R74" i="17"/>
  <c r="R77" i="17"/>
  <c r="V83" i="17"/>
  <c r="R85" i="17"/>
  <c r="T87" i="17"/>
  <c r="R23" i="17"/>
  <c r="R32" i="17"/>
  <c r="U36" i="17"/>
  <c r="F65" i="17"/>
  <c r="I86" i="17"/>
  <c r="U84" i="17"/>
  <c r="X83" i="17"/>
  <c r="S1" i="14"/>
  <c r="O62" i="16"/>
  <c r="A62" i="16"/>
  <c r="Q55" i="16"/>
  <c r="V66" i="16"/>
  <c r="S68" i="16"/>
  <c r="K55" i="16"/>
  <c r="U66" i="16" s="1"/>
  <c r="T68" i="16" s="1"/>
  <c r="S69" i="16" s="1"/>
  <c r="Q51" i="16"/>
  <c r="H66" i="16" s="1"/>
  <c r="E68" i="16" s="1"/>
  <c r="K51" i="16"/>
  <c r="G66" i="16"/>
  <c r="F68" i="16" s="1"/>
  <c r="Q48" i="16"/>
  <c r="J64" i="16" s="1"/>
  <c r="C70" i="16" s="1"/>
  <c r="K48" i="16"/>
  <c r="I64" i="16" s="1"/>
  <c r="Q41" i="16"/>
  <c r="V64" i="16" s="1"/>
  <c r="Q68" i="16"/>
  <c r="K41" i="16"/>
  <c r="U64" i="16" s="1"/>
  <c r="R68" i="16" s="1"/>
  <c r="Q37" i="16"/>
  <c r="J66" i="16" s="1"/>
  <c r="E70" i="16" s="1"/>
  <c r="K37" i="16"/>
  <c r="I66" i="16" s="1"/>
  <c r="Q34" i="16"/>
  <c r="H64" i="16" s="1"/>
  <c r="C68" i="16" s="1"/>
  <c r="K34" i="16"/>
  <c r="G64" i="16" s="1"/>
  <c r="Q27" i="16"/>
  <c r="T64" i="16" s="1"/>
  <c r="K27" i="16"/>
  <c r="S64" i="16"/>
  <c r="R66" i="16" s="1"/>
  <c r="Q23" i="16"/>
  <c r="J68" i="16"/>
  <c r="G70" i="16" s="1"/>
  <c r="K23" i="16"/>
  <c r="I68" i="16" s="1"/>
  <c r="Q20" i="16"/>
  <c r="F64" i="16"/>
  <c r="C66" i="16" s="1"/>
  <c r="K20" i="16"/>
  <c r="E64" i="16"/>
  <c r="S1" i="16"/>
  <c r="D1" i="16"/>
  <c r="O62" i="15"/>
  <c r="A62" i="15"/>
  <c r="Q55" i="15"/>
  <c r="V66" i="15" s="1"/>
  <c r="S68" i="15" s="1"/>
  <c r="K55" i="15"/>
  <c r="U66" i="15"/>
  <c r="T68" i="15" s="1"/>
  <c r="Q51" i="15"/>
  <c r="H66" i="15"/>
  <c r="E68" i="15" s="1"/>
  <c r="K51" i="15"/>
  <c r="G66" i="15" s="1"/>
  <c r="Q48" i="15"/>
  <c r="J64" i="15" s="1"/>
  <c r="C70" i="15" s="1"/>
  <c r="K48" i="15"/>
  <c r="I64" i="15"/>
  <c r="Q41" i="15"/>
  <c r="V64" i="15" s="1"/>
  <c r="Q68" i="15" s="1"/>
  <c r="K41" i="15"/>
  <c r="U64" i="15" s="1"/>
  <c r="Q37" i="15"/>
  <c r="J66" i="15" s="1"/>
  <c r="E70" i="15" s="1"/>
  <c r="K37" i="15"/>
  <c r="I66" i="15" s="1"/>
  <c r="Q34" i="15"/>
  <c r="H64" i="15" s="1"/>
  <c r="C68" i="15" s="1"/>
  <c r="K34" i="15"/>
  <c r="G64" i="15" s="1"/>
  <c r="Q27" i="15"/>
  <c r="T64" i="15" s="1"/>
  <c r="Q66" i="15" s="1"/>
  <c r="K27" i="15"/>
  <c r="S64" i="15" s="1"/>
  <c r="Q23" i="15"/>
  <c r="J68" i="15" s="1"/>
  <c r="G70" i="15" s="1"/>
  <c r="K23" i="15"/>
  <c r="I68" i="15" s="1"/>
  <c r="Q20" i="15"/>
  <c r="F64" i="15" s="1"/>
  <c r="K20" i="15"/>
  <c r="E64" i="15" s="1"/>
  <c r="D1" i="15"/>
  <c r="AA4" i="1"/>
  <c r="AG4" i="1"/>
  <c r="G65" i="16"/>
  <c r="D68" i="16"/>
  <c r="U67" i="15"/>
  <c r="F68" i="15"/>
  <c r="D66" i="15"/>
  <c r="O62" i="14"/>
  <c r="A62" i="14"/>
  <c r="O62" i="10"/>
  <c r="A62" i="10"/>
  <c r="Q55" i="14"/>
  <c r="V66" i="14" s="1"/>
  <c r="S68" i="14" s="1"/>
  <c r="K55" i="14"/>
  <c r="U66" i="14" s="1"/>
  <c r="Q51" i="14"/>
  <c r="H66" i="14"/>
  <c r="E68" i="14" s="1"/>
  <c r="K51" i="14"/>
  <c r="G66" i="14" s="1"/>
  <c r="Q48" i="14"/>
  <c r="J64" i="14" s="1"/>
  <c r="C70" i="14"/>
  <c r="K48" i="14"/>
  <c r="I64" i="14" s="1"/>
  <c r="I65" i="14" s="1"/>
  <c r="Q41" i="14"/>
  <c r="V64" i="14" s="1"/>
  <c r="Q68" i="14" s="1"/>
  <c r="K41" i="14"/>
  <c r="U64" i="14" s="1"/>
  <c r="U65" i="14" s="1"/>
  <c r="R68" i="14"/>
  <c r="Q37" i="14"/>
  <c r="J66" i="14" s="1"/>
  <c r="E70" i="14" s="1"/>
  <c r="K37" i="14"/>
  <c r="I66" i="14"/>
  <c r="F70" i="14" s="1"/>
  <c r="Q34" i="14"/>
  <c r="H64" i="14"/>
  <c r="C68" i="14"/>
  <c r="K34" i="14"/>
  <c r="G64" i="14" s="1"/>
  <c r="Q27" i="14"/>
  <c r="T64" i="14" s="1"/>
  <c r="Q66" i="14" s="1"/>
  <c r="K27" i="14"/>
  <c r="S64" i="14" s="1"/>
  <c r="Q23" i="14"/>
  <c r="J68" i="14" s="1"/>
  <c r="G70" i="14" s="1"/>
  <c r="K23" i="14"/>
  <c r="I68" i="14"/>
  <c r="I69" i="14" s="1"/>
  <c r="H70" i="14"/>
  <c r="Q20" i="14"/>
  <c r="F64" i="14" s="1"/>
  <c r="C66" i="14" s="1"/>
  <c r="K20" i="14"/>
  <c r="E64" i="14" s="1"/>
  <c r="L64" i="14" s="1"/>
  <c r="D1" i="14"/>
  <c r="R66" i="14"/>
  <c r="Q58" i="10"/>
  <c r="Q51" i="10"/>
  <c r="H66" i="10" s="1"/>
  <c r="E68" i="10"/>
  <c r="Q44" i="10"/>
  <c r="X66" i="10" s="1"/>
  <c r="Q37" i="10"/>
  <c r="J66" i="10" s="1"/>
  <c r="E70" i="10" s="1"/>
  <c r="Q30" i="10"/>
  <c r="X68" i="10"/>
  <c r="Q23" i="10"/>
  <c r="J68" i="10"/>
  <c r="G70" i="10" s="1"/>
  <c r="Q55" i="10"/>
  <c r="X64" i="10" s="1"/>
  <c r="Q70" i="10" s="1"/>
  <c r="Q48" i="10"/>
  <c r="J64" i="10"/>
  <c r="C70" i="10" s="1"/>
  <c r="Q41" i="10"/>
  <c r="V64" i="10" s="1"/>
  <c r="Q68" i="10" s="1"/>
  <c r="Q34" i="10"/>
  <c r="H64" i="10"/>
  <c r="C68" i="10" s="1"/>
  <c r="Q27" i="10"/>
  <c r="T64" i="10"/>
  <c r="Q66" i="10" s="1"/>
  <c r="Q20" i="10"/>
  <c r="F64" i="10" s="1"/>
  <c r="C66" i="10" s="1"/>
  <c r="K58" i="10"/>
  <c r="U66" i="10"/>
  <c r="K51" i="10"/>
  <c r="G66" i="10"/>
  <c r="K44" i="10"/>
  <c r="W66" i="10"/>
  <c r="T70" i="10" s="1"/>
  <c r="K37" i="10"/>
  <c r="I66" i="10" s="1"/>
  <c r="F70" i="10" s="1"/>
  <c r="E71" i="10" s="1"/>
  <c r="K30" i="10"/>
  <c r="W68" i="10"/>
  <c r="V70" i="10" s="1"/>
  <c r="K23" i="10"/>
  <c r="I68" i="10" s="1"/>
  <c r="K55" i="10"/>
  <c r="W64" i="10" s="1"/>
  <c r="K48" i="10"/>
  <c r="I64" i="10"/>
  <c r="I65" i="10" s="1"/>
  <c r="K41" i="10"/>
  <c r="U64" i="10"/>
  <c r="U65" i="10" s="1"/>
  <c r="K34" i="10"/>
  <c r="G64" i="10" s="1"/>
  <c r="K27" i="10"/>
  <c r="S64" i="10" s="1"/>
  <c r="R66" i="10" s="1"/>
  <c r="K20" i="10"/>
  <c r="E64" i="10" s="1"/>
  <c r="R1" i="12"/>
  <c r="E1" i="12"/>
  <c r="Y9" i="10"/>
  <c r="D1" i="10"/>
  <c r="P41" i="12"/>
  <c r="J41" i="12"/>
  <c r="P36" i="12"/>
  <c r="J36" i="12"/>
  <c r="P32" i="12"/>
  <c r="J32" i="12"/>
  <c r="Q27" i="12"/>
  <c r="P27" i="12"/>
  <c r="J27" i="12"/>
  <c r="E27" i="12"/>
  <c r="Q23" i="12"/>
  <c r="P23" i="12"/>
  <c r="J23" i="12"/>
  <c r="E23" i="12"/>
  <c r="Q19" i="12"/>
  <c r="P19" i="12"/>
  <c r="J19" i="12"/>
  <c r="E19" i="12"/>
  <c r="Q15" i="12"/>
  <c r="P15" i="12"/>
  <c r="J15" i="12"/>
  <c r="E15" i="12"/>
  <c r="V66" i="10"/>
  <c r="S68" i="10" s="1"/>
  <c r="D70" i="10"/>
  <c r="T68" i="10"/>
  <c r="U67" i="10"/>
  <c r="D70" i="14"/>
  <c r="C71" i="14"/>
  <c r="D66" i="14"/>
  <c r="Q62" i="16"/>
  <c r="G37" i="15"/>
  <c r="S69" i="10" l="1"/>
  <c r="Q67" i="10"/>
  <c r="L66" i="14"/>
  <c r="L70" i="14"/>
  <c r="Q67" i="14"/>
  <c r="E71" i="14"/>
  <c r="Q69" i="14"/>
  <c r="E69" i="15"/>
  <c r="Q69" i="16"/>
  <c r="W68" i="16" s="1"/>
  <c r="E69" i="16"/>
  <c r="W83" i="17"/>
  <c r="Q86" i="17"/>
  <c r="S39" i="17"/>
  <c r="W38" i="17" s="1"/>
  <c r="E43" i="17"/>
  <c r="K42" i="17" s="1"/>
  <c r="I41" i="17"/>
  <c r="R41" i="15"/>
  <c r="R55" i="16"/>
  <c r="O68" i="16"/>
  <c r="R41" i="16"/>
  <c r="G55" i="10"/>
  <c r="O64" i="10"/>
  <c r="P9" i="14"/>
  <c r="R20" i="16"/>
  <c r="S62" i="15"/>
  <c r="O66" i="15"/>
  <c r="G55" i="15"/>
  <c r="R20" i="14"/>
  <c r="G20" i="15"/>
  <c r="G34" i="15"/>
  <c r="G48" i="15"/>
  <c r="R27" i="15"/>
  <c r="S9" i="10"/>
  <c r="S62" i="10" s="1"/>
  <c r="R34" i="16"/>
  <c r="H9" i="14"/>
  <c r="R34" i="14" s="1"/>
  <c r="E9" i="10"/>
  <c r="A66" i="10" s="1"/>
  <c r="E62" i="10" s="1"/>
  <c r="K9" i="10"/>
  <c r="G51" i="14"/>
  <c r="G23" i="10"/>
  <c r="A68" i="10"/>
  <c r="G62" i="10" s="1"/>
  <c r="R34" i="10"/>
  <c r="R51" i="10"/>
  <c r="S62" i="14"/>
  <c r="R27" i="14"/>
  <c r="O66" i="14"/>
  <c r="G55" i="14"/>
  <c r="O64" i="15"/>
  <c r="G41" i="15"/>
  <c r="A70" i="16"/>
  <c r="I62" i="16" s="1"/>
  <c r="R23" i="16"/>
  <c r="A70" i="15"/>
  <c r="I62" i="15" s="1"/>
  <c r="G37" i="14"/>
  <c r="C66" i="15"/>
  <c r="L64" i="15"/>
  <c r="I69" i="10"/>
  <c r="H70" i="10"/>
  <c r="G71" i="10" s="1"/>
  <c r="C71" i="10"/>
  <c r="S70" i="10"/>
  <c r="S71" i="10" s="1"/>
  <c r="W67" i="10"/>
  <c r="Y66" i="10" s="1"/>
  <c r="L68" i="16"/>
  <c r="C69" i="16"/>
  <c r="G65" i="10"/>
  <c r="D68" i="10"/>
  <c r="E41" i="17"/>
  <c r="K40" i="17" s="1"/>
  <c r="L40" i="17"/>
  <c r="Z66" i="10"/>
  <c r="X64" i="15"/>
  <c r="R66" i="15"/>
  <c r="Q67" i="15" s="1"/>
  <c r="W66" i="15" s="1"/>
  <c r="L38" i="17"/>
  <c r="G39" i="17"/>
  <c r="I67" i="10"/>
  <c r="L64" i="10"/>
  <c r="R70" i="10"/>
  <c r="W65" i="10"/>
  <c r="G67" i="16"/>
  <c r="S87" i="17"/>
  <c r="S88" i="17" s="1"/>
  <c r="W87" i="17" s="1"/>
  <c r="V85" i="17"/>
  <c r="R37" i="16"/>
  <c r="R48" i="16"/>
  <c r="G41" i="10"/>
  <c r="Q62" i="10"/>
  <c r="G67" i="10"/>
  <c r="F68" i="10"/>
  <c r="L68" i="10" s="1"/>
  <c r="W69" i="10"/>
  <c r="U70" i="10"/>
  <c r="U71" i="10" s="1"/>
  <c r="S65" i="14"/>
  <c r="W64" i="14" s="1"/>
  <c r="G71" i="14"/>
  <c r="U67" i="16"/>
  <c r="G65" i="15"/>
  <c r="D68" i="15"/>
  <c r="L68" i="15" s="1"/>
  <c r="S69" i="15"/>
  <c r="I65" i="16"/>
  <c r="D70" i="16"/>
  <c r="G83" i="17"/>
  <c r="F85" i="17"/>
  <c r="R55" i="10"/>
  <c r="O70" i="10"/>
  <c r="R30" i="10"/>
  <c r="X66" i="14"/>
  <c r="G41" i="16"/>
  <c r="G27" i="16"/>
  <c r="R37" i="14"/>
  <c r="R34" i="15"/>
  <c r="R51" i="15"/>
  <c r="G23" i="15"/>
  <c r="I67" i="14"/>
  <c r="D66" i="10"/>
  <c r="C67" i="10" s="1"/>
  <c r="R68" i="10"/>
  <c r="Q69" i="10" s="1"/>
  <c r="Z68" i="10"/>
  <c r="X64" i="14"/>
  <c r="S65" i="15"/>
  <c r="E65" i="15"/>
  <c r="I69" i="16"/>
  <c r="H70" i="16"/>
  <c r="G71" i="16" s="1"/>
  <c r="C71" i="16"/>
  <c r="V40" i="17"/>
  <c r="S42" i="17"/>
  <c r="A66" i="16"/>
  <c r="E62" i="16" s="1"/>
  <c r="G51" i="16"/>
  <c r="R27" i="16"/>
  <c r="G55" i="16"/>
  <c r="S62" i="16"/>
  <c r="L66" i="10"/>
  <c r="C67" i="14"/>
  <c r="I69" i="15"/>
  <c r="H70" i="15"/>
  <c r="Q71" i="10"/>
  <c r="Y70" i="10" s="1"/>
  <c r="G65" i="14"/>
  <c r="D68" i="14"/>
  <c r="G71" i="15"/>
  <c r="R68" i="15"/>
  <c r="X68" i="15" s="1"/>
  <c r="U65" i="15"/>
  <c r="L64" i="16"/>
  <c r="E65" i="16"/>
  <c r="K70" i="14"/>
  <c r="U67" i="14"/>
  <c r="W66" i="14" s="1"/>
  <c r="T68" i="14"/>
  <c r="X68" i="14" s="1"/>
  <c r="X68" i="16"/>
  <c r="F26" i="17"/>
  <c r="O38" i="17"/>
  <c r="Q36" i="17"/>
  <c r="H83" i="17"/>
  <c r="E85" i="17"/>
  <c r="O68" i="15"/>
  <c r="U62" i="15"/>
  <c r="R23" i="14"/>
  <c r="E65" i="10"/>
  <c r="K64" i="10" s="1"/>
  <c r="X66" i="15"/>
  <c r="D70" i="15"/>
  <c r="C71" i="15" s="1"/>
  <c r="I65" i="15"/>
  <c r="Q66" i="16"/>
  <c r="S65" i="16"/>
  <c r="E88" i="17"/>
  <c r="R37" i="15"/>
  <c r="G27" i="15"/>
  <c r="W62" i="10"/>
  <c r="Z64" i="10"/>
  <c r="C69" i="10"/>
  <c r="F68" i="14"/>
  <c r="E69" i="14" s="1"/>
  <c r="G67" i="14"/>
  <c r="D66" i="16"/>
  <c r="L66" i="16" s="1"/>
  <c r="F70" i="15"/>
  <c r="E71" i="15" s="1"/>
  <c r="I67" i="15"/>
  <c r="G67" i="15"/>
  <c r="R40" i="17"/>
  <c r="A68" i="16"/>
  <c r="G62" i="16" s="1"/>
  <c r="G23" i="16"/>
  <c r="V9" i="10"/>
  <c r="B9" i="10"/>
  <c r="B9" i="14"/>
  <c r="R20" i="15"/>
  <c r="A66" i="15"/>
  <c r="E62" i="15" s="1"/>
  <c r="A70" i="14"/>
  <c r="I62" i="14" s="1"/>
  <c r="Q69" i="15"/>
  <c r="W68" i="15" s="1"/>
  <c r="R48" i="15"/>
  <c r="Q62" i="15"/>
  <c r="R44" i="10"/>
  <c r="S65" i="10"/>
  <c r="Y64" i="10" s="1"/>
  <c r="E65" i="14"/>
  <c r="U65" i="16"/>
  <c r="F70" i="16"/>
  <c r="L70" i="16" s="1"/>
  <c r="I67" i="16"/>
  <c r="E71" i="16"/>
  <c r="I39" i="17"/>
  <c r="C87" i="17"/>
  <c r="I81" i="17"/>
  <c r="R68" i="17"/>
  <c r="G51" i="15"/>
  <c r="G20" i="16"/>
  <c r="G34" i="16"/>
  <c r="G48" i="16"/>
  <c r="R55" i="14"/>
  <c r="U62" i="14"/>
  <c r="O68" i="14"/>
  <c r="U40" i="17"/>
  <c r="H87" i="17"/>
  <c r="I36" i="17"/>
  <c r="R29" i="17"/>
  <c r="C85" i="17"/>
  <c r="E81" i="17"/>
  <c r="X64" i="16"/>
  <c r="U81" i="17"/>
  <c r="F74" i="17"/>
  <c r="G88" i="17" l="1"/>
  <c r="L87" i="17"/>
  <c r="X40" i="17"/>
  <c r="W64" i="16"/>
  <c r="C69" i="14"/>
  <c r="K68" i="14" s="1"/>
  <c r="L68" i="14"/>
  <c r="W64" i="15"/>
  <c r="X85" i="17"/>
  <c r="U86" i="17"/>
  <c r="W85" i="17" s="1"/>
  <c r="Z70" i="10"/>
  <c r="K68" i="16"/>
  <c r="G41" i="14"/>
  <c r="Q62" i="14"/>
  <c r="O64" i="14"/>
  <c r="G27" i="14"/>
  <c r="G58" i="10"/>
  <c r="G23" i="14"/>
  <c r="G44" i="10"/>
  <c r="R27" i="10"/>
  <c r="O66" i="10"/>
  <c r="R37" i="10"/>
  <c r="R23" i="10"/>
  <c r="R48" i="10"/>
  <c r="A70" i="10"/>
  <c r="I62" i="10" s="1"/>
  <c r="G37" i="10"/>
  <c r="R20" i="10"/>
  <c r="R51" i="14"/>
  <c r="A68" i="14"/>
  <c r="G62" i="14" s="1"/>
  <c r="G51" i="10"/>
  <c r="C67" i="16"/>
  <c r="K66" i="16" s="1"/>
  <c r="K38" i="17"/>
  <c r="Q67" i="16"/>
  <c r="W66" i="16" s="1"/>
  <c r="X66" i="16"/>
  <c r="E69" i="10"/>
  <c r="K68" i="10" s="1"/>
  <c r="Y68" i="10"/>
  <c r="U41" i="17"/>
  <c r="K64" i="14"/>
  <c r="K64" i="16"/>
  <c r="C67" i="15"/>
  <c r="K66" i="15" s="1"/>
  <c r="L66" i="15"/>
  <c r="K66" i="14"/>
  <c r="K70" i="16"/>
  <c r="K70" i="15"/>
  <c r="L85" i="17"/>
  <c r="E86" i="17"/>
  <c r="K85" i="17" s="1"/>
  <c r="S69" i="14"/>
  <c r="W68" i="14" s="1"/>
  <c r="L70" i="15"/>
  <c r="X87" i="17"/>
  <c r="K66" i="10"/>
  <c r="G48" i="14"/>
  <c r="G20" i="14"/>
  <c r="G34" i="14"/>
  <c r="A64" i="14"/>
  <c r="C62" i="14" s="1"/>
  <c r="G48" i="10"/>
  <c r="G20" i="10"/>
  <c r="A64" i="10"/>
  <c r="C62" i="10" s="1"/>
  <c r="G34" i="10"/>
  <c r="C69" i="15"/>
  <c r="K68" i="15" s="1"/>
  <c r="Q41" i="17"/>
  <c r="W40" i="17" s="1"/>
  <c r="G84" i="17"/>
  <c r="K83" i="17" s="1"/>
  <c r="L83" i="17"/>
  <c r="L70" i="10"/>
  <c r="O68" i="10"/>
  <c r="R58" i="10"/>
  <c r="R41" i="10"/>
  <c r="U62" i="10"/>
  <c r="G30" i="10"/>
  <c r="K87" i="17"/>
  <c r="S43" i="17"/>
  <c r="W42" i="17" s="1"/>
  <c r="X42" i="17"/>
  <c r="K64" i="15"/>
  <c r="K70" i="10"/>
</calcChain>
</file>

<file path=xl/sharedStrings.xml><?xml version="1.0" encoding="utf-8"?>
<sst xmlns="http://schemas.openxmlformats.org/spreadsheetml/2006/main" count="710" uniqueCount="205">
  <si>
    <t>第39回栃木県U-11サッカ－大会
　JA全農杯の部　出場チーム</t>
    <rPh sb="4" eb="7">
      <t>トチギケン</t>
    </rPh>
    <phoneticPr fontId="24"/>
  </si>
  <si>
    <t>①各ブロックに宇河チームは2チームまで</t>
    <rPh sb="1" eb="2">
      <t>カク</t>
    </rPh>
    <rPh sb="7" eb="9">
      <t>ウカワ</t>
    </rPh>
    <phoneticPr fontId="24"/>
  </si>
  <si>
    <t>②各ブロックに各地区1位チームが1チーム、各地区2位チームが1チーム以内</t>
    <rPh sb="1" eb="2">
      <t>カク</t>
    </rPh>
    <rPh sb="7" eb="10">
      <t>カクチク</t>
    </rPh>
    <rPh sb="11" eb="12">
      <t>イ</t>
    </rPh>
    <rPh sb="21" eb="24">
      <t>カクチク</t>
    </rPh>
    <rPh sb="25" eb="26">
      <t>イ</t>
    </rPh>
    <rPh sb="34" eb="36">
      <t>イナイ</t>
    </rPh>
    <phoneticPr fontId="24"/>
  </si>
  <si>
    <t>1　会場担当チーム抽選</t>
    <rPh sb="2" eb="4">
      <t>カイジョウ</t>
    </rPh>
    <rPh sb="4" eb="6">
      <t>タントウ</t>
    </rPh>
    <rPh sb="9" eb="11">
      <t>チュウセン</t>
    </rPh>
    <phoneticPr fontId="24"/>
  </si>
  <si>
    <t>A4</t>
  </si>
  <si>
    <t>益子ＳＣ</t>
    <rPh sb="0" eb="2">
      <t>マスコ</t>
    </rPh>
    <phoneticPr fontId="24"/>
  </si>
  <si>
    <t>（芳賀地区）</t>
    <rPh sb="1" eb="3">
      <t>ハガ</t>
    </rPh>
    <rPh sb="3" eb="5">
      <t>チク</t>
    </rPh>
    <phoneticPr fontId="24"/>
  </si>
  <si>
    <t>AB</t>
  </si>
  <si>
    <t>キョクトウ青木フィールド（青木サッカー場B）</t>
    <rPh sb="5" eb="7">
      <t>アオキ</t>
    </rPh>
    <rPh sb="13" eb="15">
      <t>アオキ</t>
    </rPh>
    <rPh sb="19" eb="20">
      <t>ジョウ</t>
    </rPh>
    <phoneticPr fontId="24"/>
  </si>
  <si>
    <t>C1</t>
  </si>
  <si>
    <t>Ｋ－ＷＥＳＴ．ＦＣ２００１</t>
    <phoneticPr fontId="24"/>
  </si>
  <si>
    <t>（両毛地区）</t>
    <rPh sb="1" eb="3">
      <t>リョウモウ</t>
    </rPh>
    <rPh sb="3" eb="5">
      <t>チク</t>
    </rPh>
    <phoneticPr fontId="24"/>
  </si>
  <si>
    <t>CD</t>
  </si>
  <si>
    <t>足利市西部多目的広場（あしスタ）</t>
    <rPh sb="0" eb="3">
      <t>アシカガシ</t>
    </rPh>
    <rPh sb="3" eb="5">
      <t>セイブ</t>
    </rPh>
    <rPh sb="5" eb="8">
      <t>タモクテキ</t>
    </rPh>
    <rPh sb="8" eb="10">
      <t>ヒロバ</t>
    </rPh>
    <phoneticPr fontId="24"/>
  </si>
  <si>
    <t>E2</t>
  </si>
  <si>
    <t>三島ＦＣ</t>
    <rPh sb="0" eb="2">
      <t>ミシマ</t>
    </rPh>
    <phoneticPr fontId="1"/>
  </si>
  <si>
    <t>（北那須地区1位）</t>
    <rPh sb="0" eb="1">
      <t>キタ</t>
    </rPh>
    <rPh sb="1" eb="3">
      <t>ナス</t>
    </rPh>
    <rPh sb="4" eb="6">
      <t>チク</t>
    </rPh>
    <rPh sb="7" eb="8">
      <t>イ</t>
    </rPh>
    <phoneticPr fontId="24"/>
  </si>
  <si>
    <t>EF</t>
  </si>
  <si>
    <t>キョクトウ青木フィールド（青木サッカー場A）</t>
    <rPh sb="5" eb="7">
      <t>アオキ</t>
    </rPh>
    <rPh sb="13" eb="15">
      <t>アオキ</t>
    </rPh>
    <rPh sb="19" eb="20">
      <t>ジョウ</t>
    </rPh>
    <phoneticPr fontId="24"/>
  </si>
  <si>
    <t>2　地区1位チーム抽選</t>
    <rPh sb="2" eb="4">
      <t>チク</t>
    </rPh>
    <rPh sb="5" eb="6">
      <t>イ</t>
    </rPh>
    <rPh sb="9" eb="11">
      <t>チュウセン</t>
    </rPh>
    <phoneticPr fontId="24"/>
  </si>
  <si>
    <t>A3</t>
  </si>
  <si>
    <t>ともぞうサッカークラブ</t>
  </si>
  <si>
    <t>（宇河地区1位）</t>
    <rPh sb="1" eb="3">
      <t>ウカワ</t>
    </rPh>
    <rPh sb="3" eb="5">
      <t>チク</t>
    </rPh>
    <rPh sb="6" eb="7">
      <t>イ</t>
    </rPh>
    <phoneticPr fontId="24"/>
  </si>
  <si>
    <t>F3</t>
  </si>
  <si>
    <t>おおぞらＳＣ</t>
    <phoneticPr fontId="24"/>
  </si>
  <si>
    <t>（芳賀地区1位）</t>
    <rPh sb="1" eb="3">
      <t>ハガ</t>
    </rPh>
    <rPh sb="3" eb="5">
      <t>チク</t>
    </rPh>
    <rPh sb="6" eb="7">
      <t>イ</t>
    </rPh>
    <phoneticPr fontId="24"/>
  </si>
  <si>
    <t>B3</t>
  </si>
  <si>
    <t>御厨フットボールクラブ</t>
    <rPh sb="0" eb="2">
      <t>ミクリヤ</t>
    </rPh>
    <phoneticPr fontId="24"/>
  </si>
  <si>
    <t>（両毛地区1位）</t>
    <rPh sb="1" eb="3">
      <t>リョウモウ</t>
    </rPh>
    <rPh sb="3" eb="5">
      <t>チク</t>
    </rPh>
    <rPh sb="6" eb="7">
      <t>イ</t>
    </rPh>
    <phoneticPr fontId="24"/>
  </si>
  <si>
    <t>D2</t>
  </si>
  <si>
    <t>ヴェルフェ矢板Ｕ－１２</t>
  </si>
  <si>
    <t>（塩谷南那須地区1位）</t>
    <rPh sb="1" eb="3">
      <t>シオヤ</t>
    </rPh>
    <rPh sb="3" eb="6">
      <t>ミナミナス</t>
    </rPh>
    <rPh sb="6" eb="8">
      <t>チク</t>
    </rPh>
    <rPh sb="9" eb="10">
      <t>イ</t>
    </rPh>
    <phoneticPr fontId="24"/>
  </si>
  <si>
    <t>C2</t>
  </si>
  <si>
    <t>ＦＣ　ＶＡＬＯＮ</t>
    <phoneticPr fontId="24"/>
  </si>
  <si>
    <t>（下都賀地区1位）</t>
    <rPh sb="1" eb="4">
      <t>シモツガ</t>
    </rPh>
    <rPh sb="4" eb="6">
      <t>チク</t>
    </rPh>
    <rPh sb="7" eb="8">
      <t>イ</t>
    </rPh>
    <phoneticPr fontId="24"/>
  </si>
  <si>
    <t>3　地区2位チーム抽選</t>
    <rPh sb="2" eb="4">
      <t>チク</t>
    </rPh>
    <rPh sb="5" eb="6">
      <t>イ</t>
    </rPh>
    <rPh sb="9" eb="11">
      <t>チュウセン</t>
    </rPh>
    <phoneticPr fontId="24"/>
  </si>
  <si>
    <t>B1</t>
  </si>
  <si>
    <t>ＴＥＡＭリフレＳＣ</t>
  </si>
  <si>
    <t>（宇河地区2位）</t>
    <rPh sb="1" eb="3">
      <t>ウカワ</t>
    </rPh>
    <rPh sb="3" eb="5">
      <t>チク</t>
    </rPh>
    <rPh sb="6" eb="7">
      <t>イ</t>
    </rPh>
    <phoneticPr fontId="24"/>
  </si>
  <si>
    <t>D3</t>
  </si>
  <si>
    <t>ＦＣ真岡２１ファンタジー</t>
    <rPh sb="2" eb="4">
      <t>モオカ</t>
    </rPh>
    <phoneticPr fontId="24"/>
  </si>
  <si>
    <t>（芳賀地区2位）</t>
    <rPh sb="1" eb="3">
      <t>ハガ</t>
    </rPh>
    <rPh sb="3" eb="5">
      <t>チク</t>
    </rPh>
    <rPh sb="6" eb="7">
      <t>イ</t>
    </rPh>
    <phoneticPr fontId="24"/>
  </si>
  <si>
    <t>F2</t>
  </si>
  <si>
    <t>ＦＥ.アトレチコ佐野</t>
    <rPh sb="8" eb="10">
      <t>サノ</t>
    </rPh>
    <phoneticPr fontId="24"/>
  </si>
  <si>
    <t>（両毛地区2位）</t>
    <rPh sb="1" eb="3">
      <t>リョウモウ</t>
    </rPh>
    <rPh sb="3" eb="5">
      <t>チク</t>
    </rPh>
    <rPh sb="6" eb="7">
      <t>イ</t>
    </rPh>
    <phoneticPr fontId="24"/>
  </si>
  <si>
    <t>A2</t>
  </si>
  <si>
    <t>ＦＣバジェルボ那須烏山</t>
    <rPh sb="0" eb="11">
      <t>fcバジェルボナスカラスヤマ</t>
    </rPh>
    <phoneticPr fontId="24"/>
  </si>
  <si>
    <t>（塩谷南那須地区2位）</t>
    <rPh sb="1" eb="3">
      <t>シオヤ</t>
    </rPh>
    <rPh sb="3" eb="6">
      <t>ミナミナス</t>
    </rPh>
    <rPh sb="6" eb="8">
      <t>チク</t>
    </rPh>
    <rPh sb="9" eb="10">
      <t>イ</t>
    </rPh>
    <phoneticPr fontId="24"/>
  </si>
  <si>
    <t>E4</t>
  </si>
  <si>
    <t>ＭＯＲＡＮＧＯ栃木フットボールクラブＵ１２</t>
    <rPh sb="7" eb="9">
      <t>トチギ</t>
    </rPh>
    <phoneticPr fontId="24"/>
  </si>
  <si>
    <t>（下都賀地区2位）</t>
    <rPh sb="1" eb="4">
      <t>シモツガ</t>
    </rPh>
    <rPh sb="4" eb="6">
      <t>チク</t>
    </rPh>
    <rPh sb="7" eb="8">
      <t>イ</t>
    </rPh>
    <phoneticPr fontId="24"/>
  </si>
  <si>
    <t>4　各チーム抽選</t>
    <rPh sb="2" eb="3">
      <t>カク</t>
    </rPh>
    <rPh sb="6" eb="8">
      <t>チュウセン</t>
    </rPh>
    <phoneticPr fontId="24"/>
  </si>
  <si>
    <t>C4</t>
  </si>
  <si>
    <t>ｕｎｉｏｎ　ｓｐｏｒｔｓ　ｃｌｕｂ</t>
    <phoneticPr fontId="24"/>
  </si>
  <si>
    <t>（宇河地区）</t>
    <rPh sb="1" eb="3">
      <t>ウカワ</t>
    </rPh>
    <rPh sb="3" eb="5">
      <t>チク</t>
    </rPh>
    <phoneticPr fontId="24"/>
  </si>
  <si>
    <t>A1</t>
  </si>
  <si>
    <t>栃木サッカークラブ　Ｕ－１２</t>
  </si>
  <si>
    <t>E3</t>
  </si>
  <si>
    <t>Ｓ４スペランツァ</t>
  </si>
  <si>
    <t>B2</t>
  </si>
  <si>
    <t>ＦＣみらい</t>
  </si>
  <si>
    <t xml:space="preserve"> </t>
    <phoneticPr fontId="24"/>
  </si>
  <si>
    <t>D1</t>
  </si>
  <si>
    <t>ＩＳＯＳＯＣＣＥＲＣＬＵＢ</t>
  </si>
  <si>
    <t>F1</t>
  </si>
  <si>
    <t>ＦＣアリーバ</t>
  </si>
  <si>
    <t>C3</t>
  </si>
  <si>
    <t>ＦＣグラシアス</t>
    <phoneticPr fontId="24"/>
  </si>
  <si>
    <t>E1</t>
  </si>
  <si>
    <t>ＷＥＳＴ　Ｆｏｏｔｂａｌｌ　Ｃｏｍｍｕｎｉｔｙ</t>
  </si>
  <si>
    <t>第３９回栃木県U-11サッカー大会   JA全農杯の部</t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</si>
  <si>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</si>
  <si>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</si>
  <si>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A1位</t>
    <rPh sb="2" eb="3">
      <t>イ</t>
    </rPh>
    <phoneticPr fontId="1"/>
  </si>
  <si>
    <t>F1位</t>
    <rPh sb="2" eb="3">
      <t>イ</t>
    </rPh>
    <phoneticPr fontId="1"/>
  </si>
  <si>
    <t>A</t>
    <phoneticPr fontId="1"/>
  </si>
  <si>
    <t>F</t>
    <phoneticPr fontId="1"/>
  </si>
  <si>
    <t>C2位</t>
    <rPh sb="2" eb="3">
      <t>イ</t>
    </rPh>
    <phoneticPr fontId="1"/>
  </si>
  <si>
    <t>D2位</t>
    <rPh sb="2" eb="3">
      <t>イ</t>
    </rPh>
    <phoneticPr fontId="1"/>
  </si>
  <si>
    <t>a</t>
    <phoneticPr fontId="1"/>
  </si>
  <si>
    <t>a1位</t>
    <rPh sb="2" eb="3">
      <t>イ</t>
    </rPh>
    <phoneticPr fontId="1"/>
  </si>
  <si>
    <t>d１位</t>
    <rPh sb="2" eb="3">
      <t>イ</t>
    </rPh>
    <phoneticPr fontId="1"/>
  </si>
  <si>
    <t>ｄ</t>
    <phoneticPr fontId="1"/>
  </si>
  <si>
    <t>E1位</t>
    <rPh sb="2" eb="3">
      <t>イ</t>
    </rPh>
    <phoneticPr fontId="1"/>
  </si>
  <si>
    <t>B1位</t>
    <rPh sb="2" eb="3">
      <t>イ</t>
    </rPh>
    <phoneticPr fontId="1"/>
  </si>
  <si>
    <t>栃木県グリーンスタジアムサブグランドA</t>
    <rPh sb="0" eb="3">
      <t>トチギケン</t>
    </rPh>
    <phoneticPr fontId="1"/>
  </si>
  <si>
    <t>b2位</t>
    <rPh sb="2" eb="3">
      <t>イ</t>
    </rPh>
    <phoneticPr fontId="1"/>
  </si>
  <si>
    <t>c２位</t>
    <rPh sb="2" eb="3">
      <t>イ</t>
    </rPh>
    <phoneticPr fontId="1"/>
  </si>
  <si>
    <t>栃木県グリーンスタジアムサブグランドB</t>
    <rPh sb="0" eb="2">
      <t>トチギ</t>
    </rPh>
    <rPh sb="2" eb="3">
      <t>ケン</t>
    </rPh>
    <phoneticPr fontId="1"/>
  </si>
  <si>
    <t>B</t>
    <phoneticPr fontId="1"/>
  </si>
  <si>
    <t>E</t>
    <phoneticPr fontId="1"/>
  </si>
  <si>
    <t>B2位</t>
    <rPh sb="2" eb="3">
      <t>イ</t>
    </rPh>
    <phoneticPr fontId="1"/>
  </si>
  <si>
    <t>とちぎフットボールセンター</t>
    <phoneticPr fontId="1"/>
  </si>
  <si>
    <t>E2位</t>
    <rPh sb="2" eb="3">
      <t>イ</t>
    </rPh>
    <phoneticPr fontId="1"/>
  </si>
  <si>
    <t>c1位</t>
    <rPh sb="2" eb="3">
      <t>イ</t>
    </rPh>
    <phoneticPr fontId="1"/>
  </si>
  <si>
    <t>b１位</t>
    <rPh sb="2" eb="3">
      <t>イ</t>
    </rPh>
    <phoneticPr fontId="1"/>
  </si>
  <si>
    <t>D1位</t>
    <rPh sb="2" eb="3">
      <t>イ</t>
    </rPh>
    <phoneticPr fontId="1"/>
  </si>
  <si>
    <t>C1位</t>
    <rPh sb="2" eb="3">
      <t>イ</t>
    </rPh>
    <phoneticPr fontId="1"/>
  </si>
  <si>
    <t>ｂ</t>
    <phoneticPr fontId="1"/>
  </si>
  <si>
    <t>d2位</t>
    <rPh sb="2" eb="3">
      <t>イ</t>
    </rPh>
    <phoneticPr fontId="1"/>
  </si>
  <si>
    <t>a２位</t>
    <rPh sb="2" eb="3">
      <t>イ</t>
    </rPh>
    <phoneticPr fontId="1"/>
  </si>
  <si>
    <t>ｃ</t>
    <phoneticPr fontId="1"/>
  </si>
  <si>
    <t>C</t>
    <phoneticPr fontId="1"/>
  </si>
  <si>
    <t>F2位</t>
    <rPh sb="2" eb="3">
      <t>イ</t>
    </rPh>
    <phoneticPr fontId="1"/>
  </si>
  <si>
    <t>A2位</t>
    <rPh sb="2" eb="3">
      <t>イ</t>
    </rPh>
    <phoneticPr fontId="1"/>
  </si>
  <si>
    <t>D</t>
    <phoneticPr fontId="1"/>
  </si>
  <si>
    <t>■第１日</t>
    <rPh sb="1" eb="2">
      <t>ダイ</t>
    </rPh>
    <rPh sb="3" eb="4">
      <t>ニチ</t>
    </rPh>
    <phoneticPr fontId="1"/>
  </si>
  <si>
    <t>一次リ－グ</t>
    <rPh sb="0" eb="2">
      <t>イチジ</t>
    </rPh>
    <phoneticPr fontId="1"/>
  </si>
  <si>
    <t>第1会場</t>
    <rPh sb="0" eb="1">
      <t>ダイ</t>
    </rPh>
    <rPh sb="2" eb="3">
      <t>カイ</t>
    </rPh>
    <rPh sb="3" eb="4">
      <t>ジョウ</t>
    </rPh>
    <phoneticPr fontId="1"/>
  </si>
  <si>
    <t>ピッチ</t>
    <phoneticPr fontId="1"/>
  </si>
  <si>
    <t>主、副、副、4ｔｈ</t>
    <rPh sb="0" eb="1">
      <t>シュ</t>
    </rPh>
    <rPh sb="2" eb="3">
      <t>フク</t>
    </rPh>
    <rPh sb="4" eb="5">
      <t>フク</t>
    </rPh>
    <phoneticPr fontId="1"/>
  </si>
  <si>
    <t>Ａ</t>
    <phoneticPr fontId="1"/>
  </si>
  <si>
    <t>①</t>
    <phoneticPr fontId="1"/>
  </si>
  <si>
    <t>（</t>
    <phoneticPr fontId="1"/>
  </si>
  <si>
    <t>－</t>
  </si>
  <si>
    <t>）</t>
    <phoneticPr fontId="1"/>
  </si>
  <si>
    <t>5，6，7，4</t>
    <phoneticPr fontId="1"/>
  </si>
  <si>
    <t>Ｂ</t>
    <phoneticPr fontId="1"/>
  </si>
  <si>
    <t>6，7，5，1</t>
    <phoneticPr fontId="1"/>
  </si>
  <si>
    <t>②</t>
    <phoneticPr fontId="1"/>
  </si>
  <si>
    <t>1，2，3，4</t>
    <phoneticPr fontId="1"/>
  </si>
  <si>
    <t>（試合なし）</t>
  </si>
  <si>
    <t>③</t>
    <phoneticPr fontId="1"/>
  </si>
  <si>
    <t>7，5，6，2</t>
    <phoneticPr fontId="1"/>
  </si>
  <si>
    <t>5，6，7，3</t>
    <phoneticPr fontId="1"/>
  </si>
  <si>
    <t>④</t>
    <phoneticPr fontId="1"/>
  </si>
  <si>
    <t>2，3，4，1</t>
    <phoneticPr fontId="1"/>
  </si>
  <si>
    <t>⑤</t>
    <phoneticPr fontId="1"/>
  </si>
  <si>
    <t>6，7，5，3</t>
    <phoneticPr fontId="1"/>
  </si>
  <si>
    <t>7，5，6，4</t>
    <phoneticPr fontId="1"/>
  </si>
  <si>
    <t>⑥</t>
    <phoneticPr fontId="1"/>
  </si>
  <si>
    <t>3，4，1，2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</si>
  <si>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</si>
  <si>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</si>
  <si>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</si>
  <si>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</si>
  <si>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</si>
  <si>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</si>
  <si>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第3会場</t>
    <rPh sb="0" eb="1">
      <t>ダイ</t>
    </rPh>
    <rPh sb="2" eb="3">
      <t>カイ</t>
    </rPh>
    <rPh sb="3" eb="4">
      <t>ジョウ</t>
    </rPh>
    <phoneticPr fontId="1"/>
  </si>
  <si>
    <t>■第2日</t>
    <rPh sb="1" eb="2">
      <t>ダイ</t>
    </rPh>
    <rPh sb="3" eb="4">
      <t>ニチ</t>
    </rPh>
    <phoneticPr fontId="1"/>
  </si>
  <si>
    <t>二次リーグ</t>
    <rPh sb="0" eb="1">
      <t>2</t>
    </rPh>
    <rPh sb="1" eb="2">
      <t>ジ</t>
    </rPh>
    <phoneticPr fontId="1"/>
  </si>
  <si>
    <t>第1会場</t>
    <rPh sb="0" eb="1">
      <t>ダイ</t>
    </rPh>
    <rPh sb="2" eb="4">
      <t>カイジョウ</t>
    </rPh>
    <phoneticPr fontId="1"/>
  </si>
  <si>
    <t>b</t>
    <phoneticPr fontId="1"/>
  </si>
  <si>
    <t>主, 副, 副, 4th</t>
    <rPh sb="0" eb="1">
      <t>シュ</t>
    </rPh>
    <rPh sb="3" eb="4">
      <t>フク</t>
    </rPh>
    <rPh sb="6" eb="7">
      <t>フク</t>
    </rPh>
    <phoneticPr fontId="1"/>
  </si>
  <si>
    <t>-</t>
    <phoneticPr fontId="1"/>
  </si>
  <si>
    <t>4, 5, 6, 4</t>
    <phoneticPr fontId="1"/>
  </si>
  <si>
    <t>1, 2, 3, 1</t>
    <phoneticPr fontId="1"/>
  </si>
  <si>
    <t>5, 6, 4, 5</t>
    <phoneticPr fontId="1"/>
  </si>
  <si>
    <t>2, 3, 1, 2</t>
    <phoneticPr fontId="1"/>
  </si>
  <si>
    <t>6, 4, 5, 6</t>
    <phoneticPr fontId="1"/>
  </si>
  <si>
    <t>3, 1 ,2 ,3</t>
    <phoneticPr fontId="1"/>
  </si>
  <si>
    <t>第２会場</t>
    <rPh sb="0" eb="1">
      <t>ダイ</t>
    </rPh>
    <rPh sb="2" eb="4">
      <t>カイジョウ</t>
    </rPh>
    <phoneticPr fontId="1"/>
  </si>
  <si>
    <t>c</t>
    <phoneticPr fontId="1"/>
  </si>
  <si>
    <t>d</t>
    <phoneticPr fontId="1"/>
  </si>
  <si>
    <t>■第3日</t>
    <phoneticPr fontId="1"/>
  </si>
  <si>
    <t>決勝トーナメント</t>
    <phoneticPr fontId="1"/>
  </si>
  <si>
    <t>会場</t>
  </si>
  <si>
    <t>A④</t>
  </si>
  <si>
    <t>A③</t>
  </si>
  <si>
    <t>B③</t>
  </si>
  <si>
    <t>A①</t>
  </si>
  <si>
    <t>B①</t>
  </si>
  <si>
    <t>A②</t>
  </si>
  <si>
    <t>B②</t>
  </si>
  <si>
    <t>a１位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</si>
  <si>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</si>
  <si>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</si>
  <si>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d２位</t>
    <rPh sb="2" eb="3">
      <t>イ</t>
    </rPh>
    <phoneticPr fontId="1"/>
  </si>
  <si>
    <t>準々決勝</t>
  </si>
  <si>
    <t>主、 副 、 副 、 4th</t>
    <phoneticPr fontId="1"/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</si>
  <si>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</si>
  <si>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</si>
  <si>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</si>
  <si>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</si>
  <si>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</si>
  <si>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</si>
  <si>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</si>
  <si>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</si>
  <si>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</si>
  <si>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</si>
  <si>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</si>
  <si>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</si>
  <si>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</si>
  <si>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</si>
  <si>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</si>
  <si>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</si>
  <si>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</si>
  <si>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</si>
  <si>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</si>
  <si>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</si>
  <si>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</si>
  <si>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</si>
  <si>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</si>
  <si>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</si>
  <si>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</si>
  <si>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</si>
  <si>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主、副、副、４ｔｈ</t>
    <rPh sb="0" eb="1">
      <t>シュ</t>
    </rPh>
    <rPh sb="2" eb="3">
      <t>フク</t>
    </rPh>
    <rPh sb="4" eb="5">
      <t>フク</t>
    </rPh>
    <phoneticPr fontId="1"/>
  </si>
  <si>
    <t>5 、 6 、 7 、 8</t>
  </si>
  <si>
    <t>8 、 7 、 6 、 5</t>
  </si>
  <si>
    <t>1 、 2 、 3 、 4</t>
  </si>
  <si>
    <t>4 、 3 、 2 、 1</t>
  </si>
  <si>
    <t>6 、 5 、 8 、 7</t>
  </si>
  <si>
    <t>7 、 8 、 5 、 6</t>
  </si>
  <si>
    <t>2 、 1 、 4 、 3</t>
  </si>
  <si>
    <t>3 、 4 、 1 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</si>
</sst>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5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textRotation="255" wrapTex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20" fontId="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0" xfId="0" applyFont="1" applyAlignment="1">
      <alignment vertical="center" textRotation="255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vertical="top" textRotation="255" shrinkToFit="1"/>
    </xf>
    <xf numFmtId="0" fontId="19" fillId="0" borderId="17" xfId="0" applyFont="1" applyBorder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1" xfId="0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2" xfId="0" applyFont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 shrinkToFit="1"/>
    </xf>
    <xf numFmtId="0" fontId="29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49" fontId="29" fillId="0" borderId="0" xfId="0" quotePrefix="1" applyNumberFormat="1" applyFont="1" applyAlignment="1">
      <alignment horizontal="left" vertical="center" shrinkToFit="1"/>
    </xf>
    <xf numFmtId="0" fontId="29" fillId="0" borderId="0" xfId="0" quotePrefix="1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30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0" fillId="0" borderId="0" xfId="0" applyFont="1" applyAlignment="1">
      <alignment horizontal="right" vertical="center" shrinkToFit="1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0" fontId="29" fillId="3" borderId="0" xfId="0" applyFont="1" applyFill="1" applyAlignment="1">
      <alignment vertical="center" shrinkToFit="1"/>
    </xf>
    <xf numFmtId="0" fontId="29" fillId="3" borderId="0" xfId="0" quotePrefix="1" applyFont="1" applyFill="1" applyAlignment="1">
      <alignment vertical="center" shrinkToFit="1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56" fontId="4" fillId="0" borderId="9" xfId="0" applyNumberFormat="1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56" fontId="4" fillId="0" borderId="10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top" textRotation="255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textRotation="255" wrapText="1"/>
    </xf>
    <xf numFmtId="0" fontId="34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distributed" textRotation="255" shrinkToFit="1"/>
    </xf>
    <xf numFmtId="0" fontId="16" fillId="0" borderId="16" xfId="0" applyFont="1" applyBorder="1" applyAlignment="1">
      <alignment horizontal="center" vertical="distributed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16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top" textRotation="255" shrinkToFit="1"/>
    </xf>
    <xf numFmtId="56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textRotation="255" wrapText="1"/>
    </xf>
    <xf numFmtId="0" fontId="1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 wrapTex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314325</xdr:rowOff>
    </xdr:from>
    <xdr:to>
      <xdr:col>6</xdr:col>
      <xdr:colOff>476250</xdr:colOff>
      <xdr:row>11</xdr:row>
      <xdr:rowOff>104775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962525" y="3552825"/>
          <a:ext cx="685800" cy="933450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4" workbookViewId="0">
      <selection activeCell="B28" sqref="B28"/>
    </sheetView>
  </sheetViews>
  <sheetFormatPr defaultColWidth="9" defaultRowHeight="14.4"/>
  <cols>
    <col min="1" max="1" width="3.44140625" bestFit="1" customWidth="1"/>
    <col min="2" max="2" width="4.77734375" customWidth="1"/>
    <col min="3" max="3" width="5" style="102" customWidth="1"/>
    <col min="4" max="4" width="35.6640625" style="139" customWidth="1"/>
    <col min="5" max="5" width="14.6640625" style="139" customWidth="1"/>
    <col min="6" max="6" width="4.33203125" style="139" customWidth="1"/>
    <col min="7" max="7" width="34" style="140" customWidth="1"/>
    <col min="8" max="8" width="5.6640625" style="141" customWidth="1"/>
    <col min="9" max="9" width="5" customWidth="1"/>
    <col min="10" max="10" width="32.88671875" customWidth="1"/>
  </cols>
  <sheetData>
    <row r="1" spans="1:9" s="118" customFormat="1" ht="45" customHeight="1">
      <c r="A1"/>
      <c r="B1" s="115"/>
      <c r="C1" s="148" t="s">
        <v>0</v>
      </c>
      <c r="D1" s="148"/>
      <c r="E1" s="148"/>
      <c r="F1" s="148"/>
      <c r="G1" s="148"/>
      <c r="H1" s="117"/>
      <c r="I1" s="117"/>
    </row>
    <row r="2" spans="1:9" s="118" customFormat="1" ht="30" customHeight="1">
      <c r="A2"/>
      <c r="B2" s="115"/>
      <c r="C2" s="119" t="s">
        <v>1</v>
      </c>
      <c r="D2" s="116"/>
      <c r="E2" s="116"/>
      <c r="F2" s="116"/>
      <c r="G2" s="120"/>
      <c r="H2" s="116"/>
      <c r="I2" s="116"/>
    </row>
    <row r="3" spans="1:9" s="118" customFormat="1" ht="30" customHeight="1">
      <c r="A3"/>
      <c r="B3" s="115"/>
      <c r="C3" s="119" t="s">
        <v>2</v>
      </c>
      <c r="D3" s="116"/>
      <c r="E3" s="116"/>
      <c r="F3" s="116"/>
      <c r="G3" s="120"/>
      <c r="H3" s="116"/>
      <c r="I3" s="116"/>
    </row>
    <row r="4" spans="1:9" s="118" customFormat="1" ht="30" customHeight="1">
      <c r="A4"/>
      <c r="B4" s="115"/>
      <c r="C4" s="119"/>
      <c r="D4" s="116"/>
      <c r="E4" s="116"/>
      <c r="F4" s="116"/>
      <c r="G4" s="120"/>
      <c r="H4" s="116"/>
      <c r="I4" s="116"/>
    </row>
    <row r="5" spans="1:9" s="118" customFormat="1" ht="30" customHeight="1">
      <c r="A5"/>
      <c r="B5" s="121"/>
      <c r="C5" s="122" t="s">
        <v>3</v>
      </c>
      <c r="D5" s="123"/>
      <c r="E5" s="124"/>
      <c r="F5" s="124"/>
      <c r="G5" s="125"/>
      <c r="H5" s="116"/>
      <c r="I5" s="116"/>
    </row>
    <row r="6" spans="1:9" s="118" customFormat="1" ht="30" customHeight="1">
      <c r="A6">
        <f>COUNTIF(B:B,B6)</f>
        <v>1</v>
      </c>
      <c r="B6" s="126" t="s">
        <v>4</v>
      </c>
      <c r="C6" s="147"/>
      <c r="D6" s="127" t="s">
        <v>5</v>
      </c>
      <c r="E6" s="127" t="s">
        <v>6</v>
      </c>
      <c r="F6" s="145" t="s">
        <v>7</v>
      </c>
      <c r="G6" s="128" t="s">
        <v>8</v>
      </c>
      <c r="H6" s="116"/>
      <c r="I6" s="116"/>
    </row>
    <row r="7" spans="1:9" s="118" customFormat="1" ht="30" customHeight="1">
      <c r="A7">
        <f>COUNTIF(B:B,B7)</f>
        <v>1</v>
      </c>
      <c r="B7" s="126" t="s">
        <v>9</v>
      </c>
      <c r="C7" s="147"/>
      <c r="D7" s="123" t="s">
        <v>10</v>
      </c>
      <c r="E7" s="127" t="s">
        <v>11</v>
      </c>
      <c r="F7" s="145" t="s">
        <v>12</v>
      </c>
      <c r="G7" s="128" t="s">
        <v>13</v>
      </c>
      <c r="H7" s="116"/>
      <c r="I7" s="116"/>
    </row>
    <row r="8" spans="1:9" s="118" customFormat="1" ht="30" customHeight="1">
      <c r="A8">
        <f>COUNTIF(B:B,B8)</f>
        <v>1</v>
      </c>
      <c r="B8" s="126" t="s">
        <v>14</v>
      </c>
      <c r="C8" s="147"/>
      <c r="D8" s="130" t="s">
        <v>15</v>
      </c>
      <c r="E8" s="131" t="s">
        <v>16</v>
      </c>
      <c r="F8" s="146" t="s">
        <v>17</v>
      </c>
      <c r="G8" s="128" t="s">
        <v>18</v>
      </c>
      <c r="H8" s="116"/>
      <c r="I8" s="116"/>
    </row>
    <row r="9" spans="1:9" s="118" customFormat="1" ht="30" customHeight="1">
      <c r="A9"/>
      <c r="B9" s="121"/>
      <c r="C9" s="129"/>
      <c r="D9" s="130"/>
      <c r="E9" s="131"/>
      <c r="F9" s="131"/>
      <c r="G9" s="128"/>
      <c r="H9" s="116"/>
      <c r="I9" s="116"/>
    </row>
    <row r="10" spans="1:9" s="118" customFormat="1" ht="30" customHeight="1">
      <c r="A10"/>
      <c r="B10" s="121"/>
      <c r="C10" s="129" t="s">
        <v>19</v>
      </c>
      <c r="D10" s="117"/>
      <c r="E10" s="117"/>
      <c r="F10" s="117"/>
      <c r="G10" s="132"/>
      <c r="H10" s="117"/>
      <c r="I10" s="117"/>
    </row>
    <row r="11" spans="1:9" s="118" customFormat="1" ht="30" customHeight="1">
      <c r="A11">
        <f>COUNTIF(B:B,B11)</f>
        <v>1</v>
      </c>
      <c r="B11" s="126" t="s">
        <v>20</v>
      </c>
      <c r="C11" s="147"/>
      <c r="D11" s="133" t="s">
        <v>21</v>
      </c>
      <c r="E11" s="127" t="s">
        <v>22</v>
      </c>
      <c r="F11" s="117"/>
      <c r="G11" s="132"/>
      <c r="H11" s="117"/>
      <c r="I11" s="117"/>
    </row>
    <row r="12" spans="1:9" s="118" customFormat="1" ht="30" customHeight="1">
      <c r="A12">
        <f>COUNTIF(B:B,B12)</f>
        <v>1</v>
      </c>
      <c r="B12" s="126" t="s">
        <v>23</v>
      </c>
      <c r="C12" s="147"/>
      <c r="D12" s="127" t="s">
        <v>24</v>
      </c>
      <c r="E12" s="127" t="s">
        <v>25</v>
      </c>
      <c r="F12" s="127"/>
      <c r="G12" s="125"/>
      <c r="H12" s="134"/>
      <c r="I12" s="135"/>
    </row>
    <row r="13" spans="1:9" s="118" customFormat="1" ht="30" customHeight="1">
      <c r="A13">
        <f>COUNTIF(B:B,B13)</f>
        <v>1</v>
      </c>
      <c r="B13" s="126" t="s">
        <v>26</v>
      </c>
      <c r="C13" s="147"/>
      <c r="D13" s="123" t="s">
        <v>27</v>
      </c>
      <c r="E13" s="127" t="s">
        <v>28</v>
      </c>
      <c r="F13" s="127"/>
      <c r="G13" s="125"/>
      <c r="H13" s="134"/>
      <c r="I13" s="135"/>
    </row>
    <row r="14" spans="1:9" s="118" customFormat="1" ht="30" customHeight="1">
      <c r="A14">
        <f>COUNTIF(B:B,B14)</f>
        <v>1</v>
      </c>
      <c r="B14" s="126" t="s">
        <v>29</v>
      </c>
      <c r="C14" s="147"/>
      <c r="D14" s="133" t="s">
        <v>30</v>
      </c>
      <c r="E14" s="127" t="s">
        <v>31</v>
      </c>
      <c r="F14" s="127"/>
      <c r="G14" s="125"/>
      <c r="H14" s="134"/>
      <c r="I14" s="135"/>
    </row>
    <row r="15" spans="1:9" s="118" customFormat="1" ht="30" customHeight="1">
      <c r="A15">
        <f>COUNTIF(B:B,B15)</f>
        <v>1</v>
      </c>
      <c r="B15" s="126" t="s">
        <v>32</v>
      </c>
      <c r="C15" s="147"/>
      <c r="D15" s="144" t="s">
        <v>33</v>
      </c>
      <c r="E15" s="127" t="s">
        <v>34</v>
      </c>
      <c r="F15" s="127"/>
      <c r="G15" s="125"/>
      <c r="H15" s="134"/>
      <c r="I15" s="135"/>
    </row>
    <row r="16" spans="1:9" s="118" customFormat="1" ht="30" customHeight="1">
      <c r="A16"/>
      <c r="B16" s="121"/>
      <c r="C16" s="122"/>
      <c r="G16" s="125"/>
      <c r="H16" s="134"/>
      <c r="I16" s="135"/>
    </row>
    <row r="17" spans="1:10" s="118" customFormat="1" ht="30" customHeight="1">
      <c r="A17"/>
      <c r="B17" s="121"/>
      <c r="C17" s="122" t="s">
        <v>35</v>
      </c>
      <c r="G17" s="125"/>
      <c r="H17" s="134"/>
      <c r="I17" s="135"/>
    </row>
    <row r="18" spans="1:10" s="118" customFormat="1" ht="30" customHeight="1">
      <c r="A18">
        <f>COUNTIF(B:B,B18)</f>
        <v>1</v>
      </c>
      <c r="B18" s="126" t="s">
        <v>36</v>
      </c>
      <c r="C18" s="147"/>
      <c r="D18" s="123" t="s">
        <v>37</v>
      </c>
      <c r="E18" s="127" t="s">
        <v>38</v>
      </c>
      <c r="G18" s="125"/>
      <c r="H18" s="134"/>
      <c r="I18" s="135"/>
    </row>
    <row r="19" spans="1:10" s="118" customFormat="1" ht="30" customHeight="1">
      <c r="A19">
        <f>COUNTIF(B:B,B19)</f>
        <v>1</v>
      </c>
      <c r="B19" s="126" t="s">
        <v>39</v>
      </c>
      <c r="C19" s="147"/>
      <c r="D19" s="127" t="s">
        <v>40</v>
      </c>
      <c r="E19" s="127" t="s">
        <v>41</v>
      </c>
      <c r="F19" s="127"/>
      <c r="G19" s="125"/>
      <c r="H19" s="134"/>
      <c r="I19" s="135"/>
    </row>
    <row r="20" spans="1:10" s="118" customFormat="1" ht="30" customHeight="1">
      <c r="A20">
        <f>COUNTIF(B:B,B20)</f>
        <v>1</v>
      </c>
      <c r="B20" s="126" t="s">
        <v>42</v>
      </c>
      <c r="C20" s="147"/>
      <c r="D20" s="123" t="s">
        <v>43</v>
      </c>
      <c r="E20" s="127" t="s">
        <v>44</v>
      </c>
      <c r="F20" s="127"/>
      <c r="G20" s="125"/>
      <c r="H20" s="134"/>
      <c r="I20" s="135"/>
    </row>
    <row r="21" spans="1:10" s="118" customFormat="1" ht="30" customHeight="1">
      <c r="A21">
        <f>COUNTIF(B:B,B21)</f>
        <v>1</v>
      </c>
      <c r="B21" s="126" t="s">
        <v>45</v>
      </c>
      <c r="C21" s="147"/>
      <c r="D21" s="133" t="s">
        <v>46</v>
      </c>
      <c r="E21" s="127" t="s">
        <v>47</v>
      </c>
      <c r="F21" s="127"/>
      <c r="G21" s="125"/>
      <c r="H21" s="134"/>
      <c r="I21" s="135"/>
    </row>
    <row r="22" spans="1:10" s="118" customFormat="1" ht="30" customHeight="1">
      <c r="A22">
        <f>COUNTIF(B:B,B22)</f>
        <v>1</v>
      </c>
      <c r="B22" s="126" t="s">
        <v>48</v>
      </c>
      <c r="C22" s="147"/>
      <c r="D22" s="144" t="s">
        <v>49</v>
      </c>
      <c r="E22" s="127" t="s">
        <v>50</v>
      </c>
      <c r="F22" s="127"/>
      <c r="G22" s="125"/>
      <c r="H22" s="134"/>
      <c r="I22" s="135"/>
    </row>
    <row r="23" spans="1:10" s="118" customFormat="1" ht="30" customHeight="1">
      <c r="A23"/>
      <c r="B23" s="121"/>
      <c r="C23" s="122"/>
      <c r="D23" s="123"/>
      <c r="E23" s="124"/>
      <c r="F23" s="124"/>
      <c r="G23" s="125"/>
      <c r="H23" s="134"/>
      <c r="I23" s="135"/>
    </row>
    <row r="24" spans="1:10" s="118" customFormat="1" ht="30" customHeight="1">
      <c r="A24"/>
      <c r="B24" s="121"/>
      <c r="C24" s="122" t="s">
        <v>51</v>
      </c>
      <c r="H24" s="134"/>
      <c r="I24" s="135"/>
    </row>
    <row r="25" spans="1:10" s="118" customFormat="1" ht="30" customHeight="1">
      <c r="A25">
        <f>COUNTIF(B:B,B25)</f>
        <v>1</v>
      </c>
      <c r="B25" s="126" t="s">
        <v>52</v>
      </c>
      <c r="C25" s="136"/>
      <c r="D25" s="133" t="s">
        <v>53</v>
      </c>
      <c r="E25" s="127" t="s">
        <v>54</v>
      </c>
      <c r="G25" s="125"/>
      <c r="H25" s="134"/>
      <c r="I25" s="135"/>
    </row>
    <row r="26" spans="1:10" s="118" customFormat="1" ht="30" customHeight="1">
      <c r="A26">
        <f>COUNTIF(B:B,B26)</f>
        <v>1</v>
      </c>
      <c r="B26" s="126" t="s">
        <v>55</v>
      </c>
      <c r="C26" s="136"/>
      <c r="D26" s="133" t="s">
        <v>56</v>
      </c>
      <c r="E26" s="127" t="s">
        <v>54</v>
      </c>
      <c r="G26" s="125"/>
      <c r="H26" s="134"/>
      <c r="I26" s="137"/>
    </row>
    <row r="27" spans="1:10" s="118" customFormat="1" ht="30" customHeight="1">
      <c r="A27">
        <f>COUNTIF(B:B,B27)</f>
        <v>1</v>
      </c>
      <c r="B27" s="126" t="s">
        <v>57</v>
      </c>
      <c r="C27" s="136"/>
      <c r="D27" s="134" t="s">
        <v>58</v>
      </c>
      <c r="E27" s="127" t="s">
        <v>54</v>
      </c>
      <c r="F27" s="127"/>
      <c r="G27" s="125"/>
      <c r="H27" s="134"/>
      <c r="I27" s="137"/>
    </row>
    <row r="28" spans="1:10" s="118" customFormat="1" ht="30" customHeight="1">
      <c r="A28">
        <f t="shared" ref="A28:A29" si="0">COUNTIF(B:B,B28)</f>
        <v>1</v>
      </c>
      <c r="B28" s="126" t="s">
        <v>59</v>
      </c>
      <c r="C28" s="138"/>
      <c r="D28" s="123" t="s">
        <v>60</v>
      </c>
      <c r="E28" s="127" t="s">
        <v>54</v>
      </c>
      <c r="F28" s="127"/>
      <c r="G28" s="125"/>
      <c r="H28" s="134"/>
      <c r="I28" s="137"/>
      <c r="J28" t="s">
        <v>61</v>
      </c>
    </row>
    <row r="29" spans="1:10" s="118" customFormat="1" ht="30" customHeight="1">
      <c r="A29">
        <f t="shared" si="0"/>
        <v>1</v>
      </c>
      <c r="B29" s="126" t="s">
        <v>62</v>
      </c>
      <c r="C29" s="138"/>
      <c r="D29" s="133" t="s">
        <v>63</v>
      </c>
      <c r="E29" s="127" t="s">
        <v>54</v>
      </c>
      <c r="F29" s="127"/>
      <c r="G29" s="125"/>
      <c r="H29" s="134"/>
      <c r="I29" s="137"/>
    </row>
    <row r="30" spans="1:10" ht="30" customHeight="1">
      <c r="A30">
        <f>COUNTIF(B:B,B30)</f>
        <v>1</v>
      </c>
      <c r="B30" s="126" t="s">
        <v>64</v>
      </c>
      <c r="C30" s="138"/>
      <c r="D30" s="123" t="s">
        <v>65</v>
      </c>
      <c r="E30" s="127" t="s">
        <v>54</v>
      </c>
      <c r="F30" s="127"/>
      <c r="G30" s="125"/>
      <c r="H30" s="134"/>
    </row>
    <row r="31" spans="1:10" ht="30" customHeight="1">
      <c r="A31">
        <f>COUNTIF(B:B,B31)</f>
        <v>1</v>
      </c>
      <c r="B31" s="126" t="s">
        <v>66</v>
      </c>
      <c r="C31" s="138"/>
      <c r="D31" s="123" t="s">
        <v>67</v>
      </c>
      <c r="E31" s="127" t="s">
        <v>54</v>
      </c>
      <c r="F31" s="127"/>
      <c r="G31" s="125"/>
      <c r="H31" s="134"/>
    </row>
    <row r="32" spans="1:10" ht="30" customHeight="1">
      <c r="A32">
        <f>COUNTIF(B:B,B32)</f>
        <v>1</v>
      </c>
      <c r="B32" s="126" t="s">
        <v>68</v>
      </c>
      <c r="C32" s="138"/>
      <c r="D32" s="133" t="s">
        <v>69</v>
      </c>
      <c r="E32" s="127" t="s">
        <v>54</v>
      </c>
      <c r="F32" s="127"/>
      <c r="G32" s="125"/>
      <c r="H32" s="134"/>
    </row>
    <row r="33" spans="3:6">
      <c r="C33" s="142"/>
      <c r="D33" s="143"/>
      <c r="E33" s="143"/>
      <c r="F33" s="143"/>
    </row>
    <row r="34" spans="3:6">
      <c r="C34" s="142"/>
      <c r="D34" s="143"/>
      <c r="E34" s="143"/>
      <c r="F34" s="143"/>
    </row>
    <row r="35" spans="3:6">
      <c r="C35" s="142"/>
      <c r="D35" s="143"/>
      <c r="E35" s="143"/>
      <c r="F35" s="143"/>
    </row>
    <row r="36" spans="3:6">
      <c r="C36" s="142"/>
      <c r="D36" s="143"/>
      <c r="E36" s="143"/>
      <c r="F36" s="143"/>
    </row>
    <row r="37" spans="3:6">
      <c r="C37" s="142"/>
      <c r="D37" s="143"/>
      <c r="E37" s="143"/>
      <c r="F37" s="143"/>
    </row>
    <row r="38" spans="3:6">
      <c r="C38" s="142"/>
      <c r="D38" s="143"/>
      <c r="E38" s="143"/>
      <c r="F38" s="143"/>
    </row>
    <row r="39" spans="3:6">
      <c r="C39" s="142"/>
      <c r="D39" s="143"/>
      <c r="E39" s="143"/>
      <c r="F39" s="143"/>
    </row>
    <row r="40" spans="3:6">
      <c r="C40" s="142"/>
      <c r="D40" s="143"/>
      <c r="E40" s="143"/>
      <c r="F40" s="143"/>
    </row>
    <row r="41" spans="3:6">
      <c r="C41" s="142"/>
      <c r="D41" s="143"/>
      <c r="E41" s="143"/>
      <c r="F41" s="143"/>
    </row>
    <row r="42" spans="3:6">
      <c r="C42" s="142"/>
      <c r="D42" s="143"/>
      <c r="E42" s="143"/>
      <c r="F42" s="143"/>
    </row>
    <row r="43" spans="3:6">
      <c r="C43" s="142"/>
      <c r="D43" s="143"/>
      <c r="E43" s="143"/>
      <c r="F43" s="143"/>
    </row>
    <row r="44" spans="3:6">
      <c r="C44" s="142"/>
      <c r="D44" s="143"/>
      <c r="E44" s="143"/>
      <c r="F44" s="143"/>
    </row>
  </sheetData>
  <mergeCells count="1">
    <mergeCell ref="C1:G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showGridLines="0" tabSelected="1" view="pageBreakPreview" zoomScaleNormal="104" zoomScaleSheetLayoutView="100" workbookViewId="0">
      <selection sqref="A1:AN1"/>
    </sheetView>
  </sheetViews>
  <sheetFormatPr defaultRowHeight="13.2"/>
  <cols>
    <col min="1" max="1" width="6" customWidth="1"/>
    <col min="2" max="2" width="1.44140625" customWidth="1"/>
    <col min="3" max="5" width="8.6640625" customWidth="1"/>
    <col min="6" max="6" width="3.109375" customWidth="1"/>
    <col min="7" max="7" width="2.33203125" customWidth="1"/>
    <col min="8" max="8" width="3.21875" customWidth="1"/>
    <col min="9" max="9" width="2.109375" customWidth="1"/>
    <col min="10" max="10" width="5.88671875" customWidth="1"/>
    <col min="11" max="11" width="2.109375" customWidth="1"/>
    <col min="12" max="12" width="0.88671875" customWidth="1"/>
    <col min="13" max="13" width="4.109375" customWidth="1"/>
    <col min="14" max="14" width="0.88671875" customWidth="1"/>
    <col min="15" max="15" width="2.109375" customWidth="1"/>
    <col min="16" max="16" width="4.6640625" customWidth="1"/>
    <col min="17" max="17" width="2.44140625" customWidth="1"/>
    <col min="18" max="18" width="3.21875" customWidth="1"/>
    <col min="19" max="19" width="2.33203125" customWidth="1"/>
    <col min="20" max="21" width="4.6640625" customWidth="1"/>
    <col min="22" max="22" width="2.33203125" customWidth="1"/>
    <col min="23" max="23" width="3.109375" customWidth="1"/>
    <col min="24" max="24" width="2.77734375" customWidth="1"/>
    <col min="25" max="25" width="4.6640625" customWidth="1"/>
    <col min="26" max="26" width="2.109375" customWidth="1"/>
    <col min="27" max="27" width="0.88671875" customWidth="1"/>
    <col min="28" max="28" width="4.109375" customWidth="1"/>
    <col min="29" max="29" width="0.88671875" customWidth="1"/>
    <col min="30" max="30" width="2.109375" customWidth="1"/>
    <col min="31" max="31" width="5.88671875" customWidth="1"/>
    <col min="32" max="32" width="2" customWidth="1"/>
    <col min="33" max="33" width="3.33203125" customWidth="1"/>
    <col min="34" max="34" width="2.77734375" customWidth="1"/>
    <col min="35" max="35" width="3.109375" customWidth="1"/>
    <col min="36" max="38" width="8.6640625" customWidth="1"/>
    <col min="39" max="39" width="1.44140625" customWidth="1"/>
    <col min="40" max="40" width="6.109375" customWidth="1"/>
  </cols>
  <sheetData>
    <row r="1" spans="1:40" ht="39.9" customHeight="1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0" ht="39.9" customHeight="1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51" t="s">
        <v>71</v>
      </c>
      <c r="AH2" s="151"/>
      <c r="AI2" s="151"/>
      <c r="AJ2" s="151"/>
      <c r="AK2" s="151"/>
      <c r="AL2" s="151"/>
      <c r="AM2" s="151"/>
    </row>
    <row r="3" spans="1:40" ht="45" customHeight="1">
      <c r="C3" s="205"/>
      <c r="D3" s="205"/>
      <c r="E3" s="20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40" ht="45" customHeight="1" thickBot="1">
      <c r="A4" s="17" t="s">
        <v>72</v>
      </c>
      <c r="C4" s="206">
        <v>44549</v>
      </c>
      <c r="D4" s="206"/>
      <c r="E4" s="206"/>
      <c r="F4" s="206"/>
      <c r="G4" s="206"/>
      <c r="H4" s="207"/>
      <c r="I4" s="178">
        <v>44204</v>
      </c>
      <c r="J4" s="179"/>
      <c r="K4" s="179"/>
      <c r="L4" s="179"/>
      <c r="M4" s="179"/>
      <c r="N4" s="180"/>
      <c r="O4" s="178">
        <v>44211</v>
      </c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80"/>
      <c r="AA4" s="178">
        <f>I4</f>
        <v>44204</v>
      </c>
      <c r="AB4" s="179"/>
      <c r="AC4" s="179"/>
      <c r="AD4" s="179"/>
      <c r="AE4" s="179"/>
      <c r="AF4" s="180"/>
      <c r="AG4" s="178">
        <f>C4</f>
        <v>44549</v>
      </c>
      <c r="AH4" s="179"/>
      <c r="AI4" s="179"/>
      <c r="AJ4" s="179"/>
      <c r="AK4" s="179"/>
      <c r="AL4" s="179"/>
      <c r="AN4" s="17" t="s">
        <v>72</v>
      </c>
    </row>
    <row r="5" spans="1:40" ht="45" customHeight="1" thickTop="1">
      <c r="A5" s="196" t="str">
        <f>IFERROR(VLOOKUP("AB",抽選結果!F6:G8,2,FALSE),"")</f>
        <v>キョクトウ青木フィールド（青木サッカー場B）</v>
      </c>
      <c r="C5" s="208" t="str">
        <f>IFERROR(VLOOKUP($H$8&amp;F5,抽選結果!$B:$D,3,FALSE),"")</f>
        <v>栃木サッカークラブ　Ｕ－１２</v>
      </c>
      <c r="D5" s="208"/>
      <c r="E5" s="208"/>
      <c r="F5" s="159">
        <v>1</v>
      </c>
      <c r="G5" s="8"/>
      <c r="H5" s="1"/>
      <c r="I5" s="30"/>
      <c r="J5" s="1"/>
      <c r="K5" s="1"/>
      <c r="L5" s="1"/>
      <c r="M5" s="1"/>
      <c r="N5" s="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31"/>
      <c r="AA5" s="1"/>
      <c r="AB5" s="1"/>
      <c r="AC5" s="1"/>
      <c r="AD5" s="1"/>
      <c r="AE5" s="1"/>
      <c r="AF5" s="31"/>
      <c r="AG5" s="16"/>
      <c r="AH5" s="1"/>
      <c r="AI5" s="5"/>
      <c r="AJ5" s="95"/>
      <c r="AK5" s="95"/>
      <c r="AL5" s="95"/>
      <c r="AN5" s="196" t="str">
        <f>IFERROR(VLOOKUP("EF",抽選結果!F6:G8,2,FALSE),"")</f>
        <v>キョクトウ青木フィールド（青木サッカー場A）</v>
      </c>
    </row>
    <row r="6" spans="1:40" ht="45" customHeight="1">
      <c r="A6" s="197"/>
      <c r="C6" s="208"/>
      <c r="D6" s="208"/>
      <c r="E6" s="208"/>
      <c r="F6" s="160"/>
      <c r="G6" s="90"/>
      <c r="H6" s="1"/>
      <c r="I6" s="32"/>
      <c r="J6" s="195" t="s">
        <v>73</v>
      </c>
      <c r="K6" s="20"/>
      <c r="L6" s="20"/>
      <c r="M6" s="20"/>
      <c r="N6" s="20"/>
      <c r="O6" s="32"/>
      <c r="Z6" s="96"/>
      <c r="AA6" s="18"/>
      <c r="AB6" s="18"/>
      <c r="AC6" s="18"/>
      <c r="AD6" s="18"/>
      <c r="AE6" s="156" t="s">
        <v>74</v>
      </c>
      <c r="AF6" s="33"/>
      <c r="AG6" s="1"/>
      <c r="AH6" s="6"/>
      <c r="AI6" s="159">
        <v>7</v>
      </c>
      <c r="AJ6" s="161" t="str">
        <f>IFERROR(VLOOKUP($AG$8&amp;AI6-4,抽選結果!$B:$D,3,FALSE),"")</f>
        <v>おおぞらＳＣ</v>
      </c>
      <c r="AK6" s="162"/>
      <c r="AL6" s="163"/>
      <c r="AN6" s="197"/>
    </row>
    <row r="7" spans="1:40" ht="45" customHeight="1">
      <c r="A7" s="197"/>
      <c r="C7" s="199" t="str">
        <f>IFERROR(VLOOKUP($H$8&amp;F7,抽選結果!$B:$D,3,FALSE),"")</f>
        <v>ＦＣバジェルボ那須烏山</v>
      </c>
      <c r="D7" s="199"/>
      <c r="E7" s="199"/>
      <c r="F7" s="159">
        <v>2</v>
      </c>
      <c r="G7" s="91"/>
      <c r="H7" s="1"/>
      <c r="I7" s="32"/>
      <c r="J7" s="195"/>
      <c r="K7" s="20"/>
      <c r="L7" s="20"/>
      <c r="M7" s="20"/>
      <c r="N7" s="20"/>
      <c r="O7" s="32"/>
      <c r="Z7" s="96"/>
      <c r="AA7" s="18"/>
      <c r="AB7" s="18"/>
      <c r="AC7" s="18"/>
      <c r="AD7" s="18"/>
      <c r="AE7" s="157"/>
      <c r="AF7" s="33"/>
      <c r="AG7" s="7"/>
      <c r="AH7" s="3"/>
      <c r="AI7" s="160"/>
      <c r="AJ7" s="164"/>
      <c r="AK7" s="165"/>
      <c r="AL7" s="166"/>
      <c r="AN7" s="197"/>
    </row>
    <row r="8" spans="1:40" ht="45" customHeight="1">
      <c r="A8" s="197"/>
      <c r="C8" s="199"/>
      <c r="D8" s="199"/>
      <c r="E8" s="199"/>
      <c r="F8" s="160"/>
      <c r="G8" s="90"/>
      <c r="H8" s="149" t="s">
        <v>75</v>
      </c>
      <c r="I8" s="32"/>
      <c r="J8" s="195"/>
      <c r="K8" s="209"/>
      <c r="L8" s="20"/>
      <c r="M8" s="20"/>
      <c r="N8" s="20"/>
      <c r="O8" s="32"/>
      <c r="Z8" s="33"/>
      <c r="AA8" s="20"/>
      <c r="AB8" s="20"/>
      <c r="AC8" s="20"/>
      <c r="AD8" s="167"/>
      <c r="AE8" s="157"/>
      <c r="AF8" s="33"/>
      <c r="AG8" s="152" t="s">
        <v>76</v>
      </c>
      <c r="AH8" s="1"/>
      <c r="AI8" s="159">
        <v>6</v>
      </c>
      <c r="AJ8" s="161" t="str">
        <f>IFERROR(VLOOKUP($AG$8&amp;AI8-4,抽選結果!$B:$D,3,FALSE),"")</f>
        <v>ＦＥ.アトレチコ佐野</v>
      </c>
      <c r="AK8" s="162"/>
      <c r="AL8" s="163"/>
      <c r="AN8" s="197"/>
    </row>
    <row r="9" spans="1:40" ht="45" customHeight="1">
      <c r="A9" s="197"/>
      <c r="C9" s="194" t="str">
        <f>IFERROR(VLOOKUP($H$8&amp;F9,抽選結果!$B:$D,3,FALSE),"")</f>
        <v>ともぞうサッカークラブ</v>
      </c>
      <c r="D9" s="194"/>
      <c r="E9" s="194"/>
      <c r="F9" s="159">
        <v>3</v>
      </c>
      <c r="G9" s="91"/>
      <c r="H9" s="149"/>
      <c r="I9" s="32"/>
      <c r="J9" s="195"/>
      <c r="K9" s="209"/>
      <c r="L9" s="20"/>
      <c r="M9" s="20"/>
      <c r="N9" s="20"/>
      <c r="O9" s="32"/>
      <c r="Z9" s="33"/>
      <c r="AA9" s="20"/>
      <c r="AB9" s="20"/>
      <c r="AC9" s="20"/>
      <c r="AD9" s="168"/>
      <c r="AE9" s="158"/>
      <c r="AF9" s="33"/>
      <c r="AG9" s="152"/>
      <c r="AH9" s="2"/>
      <c r="AI9" s="160"/>
      <c r="AJ9" s="164"/>
      <c r="AK9" s="165"/>
      <c r="AL9" s="166"/>
      <c r="AN9" s="197"/>
    </row>
    <row r="10" spans="1:40" ht="45" customHeight="1">
      <c r="A10" s="197"/>
      <c r="C10" s="194"/>
      <c r="D10" s="194"/>
      <c r="E10" s="194"/>
      <c r="F10" s="160"/>
      <c r="G10" s="90"/>
      <c r="H10" s="1"/>
      <c r="I10" s="32"/>
      <c r="J10" s="195" t="s">
        <v>77</v>
      </c>
      <c r="K10" s="209"/>
      <c r="L10" s="20"/>
      <c r="M10" s="20"/>
      <c r="N10" s="20"/>
      <c r="O10" s="32"/>
      <c r="Z10" s="96"/>
      <c r="AA10" s="18"/>
      <c r="AB10" s="18"/>
      <c r="AC10" s="18"/>
      <c r="AD10" s="168"/>
      <c r="AE10" s="156" t="s">
        <v>78</v>
      </c>
      <c r="AF10" s="33"/>
      <c r="AG10" s="7"/>
      <c r="AH10" s="5"/>
      <c r="AI10" s="159">
        <v>5</v>
      </c>
      <c r="AJ10" s="161" t="str">
        <f>IFERROR(VLOOKUP($AG$8&amp;AI10-4,抽選結果!$B:$D,3,FALSE),"")</f>
        <v>ＦＣアリーバ</v>
      </c>
      <c r="AK10" s="162"/>
      <c r="AL10" s="163"/>
      <c r="AN10" s="197"/>
    </row>
    <row r="11" spans="1:40" ht="45" customHeight="1">
      <c r="A11" s="197"/>
      <c r="C11" s="194" t="str">
        <f>IFERROR(VLOOKUP($H$8&amp;F11,抽選結果!$B:$D,3,FALSE),"")</f>
        <v>益子ＳＣ</v>
      </c>
      <c r="D11" s="194"/>
      <c r="E11" s="194"/>
      <c r="F11" s="159">
        <v>4</v>
      </c>
      <c r="G11" s="92"/>
      <c r="H11" s="1"/>
      <c r="I11" s="32"/>
      <c r="J11" s="195"/>
      <c r="K11" s="209"/>
      <c r="L11" s="20"/>
      <c r="M11" s="176" t="s">
        <v>79</v>
      </c>
      <c r="N11" s="20"/>
      <c r="O11" s="32"/>
      <c r="P11" s="156" t="s">
        <v>80</v>
      </c>
      <c r="Q11" s="20"/>
      <c r="R11" s="21"/>
      <c r="S11" s="21"/>
      <c r="T11" s="21"/>
      <c r="U11" s="21"/>
      <c r="V11" s="21"/>
      <c r="W11" s="21"/>
      <c r="X11" s="20"/>
      <c r="Y11" s="156" t="s">
        <v>81</v>
      </c>
      <c r="Z11" s="96"/>
      <c r="AA11" s="201"/>
      <c r="AB11" s="184" t="s">
        <v>82</v>
      </c>
      <c r="AC11" s="97"/>
      <c r="AD11" s="169"/>
      <c r="AE11" s="157"/>
      <c r="AF11" s="33"/>
      <c r="AG11" s="1"/>
      <c r="AH11" s="1"/>
      <c r="AI11" s="160"/>
      <c r="AJ11" s="164"/>
      <c r="AK11" s="165"/>
      <c r="AL11" s="166"/>
      <c r="AN11" s="197"/>
    </row>
    <row r="12" spans="1:40" ht="45" customHeight="1">
      <c r="A12" s="197"/>
      <c r="C12" s="194"/>
      <c r="D12" s="194"/>
      <c r="E12" s="194"/>
      <c r="F12" s="160"/>
      <c r="G12" s="1"/>
      <c r="H12" s="1"/>
      <c r="I12" s="32"/>
      <c r="J12" s="195"/>
      <c r="K12" s="209"/>
      <c r="L12" s="20"/>
      <c r="M12" s="176"/>
      <c r="N12" s="20"/>
      <c r="O12" s="32"/>
      <c r="P12" s="158"/>
      <c r="Q12" s="36"/>
      <c r="R12" s="20"/>
      <c r="S12" s="20"/>
      <c r="T12" s="20"/>
      <c r="U12" s="20"/>
      <c r="V12" s="20"/>
      <c r="W12" s="20"/>
      <c r="X12" s="38"/>
      <c r="Y12" s="158"/>
      <c r="Z12" s="33"/>
      <c r="AA12" s="201"/>
      <c r="AB12" s="184"/>
      <c r="AC12" s="97"/>
      <c r="AD12" s="167"/>
      <c r="AE12" s="157"/>
      <c r="AF12" s="33"/>
      <c r="AN12" s="197"/>
    </row>
    <row r="13" spans="1:40" ht="45" customHeight="1">
      <c r="A13" s="197"/>
      <c r="C13" s="14"/>
      <c r="D13" s="14"/>
      <c r="E13" s="14"/>
      <c r="F13" s="10"/>
      <c r="G13" s="1"/>
      <c r="H13" s="1"/>
      <c r="I13" s="32"/>
      <c r="J13" s="195"/>
      <c r="K13" s="209"/>
      <c r="L13" s="20"/>
      <c r="O13" s="32"/>
      <c r="P13" s="20"/>
      <c r="Q13" s="23"/>
      <c r="R13" s="20"/>
      <c r="S13" s="20"/>
      <c r="T13" s="176"/>
      <c r="U13" s="176"/>
      <c r="V13" s="20"/>
      <c r="W13" s="20"/>
      <c r="X13" s="22"/>
      <c r="Y13" s="20"/>
      <c r="Z13" s="33"/>
      <c r="AA13" s="24"/>
      <c r="AB13" s="24"/>
      <c r="AC13" s="24"/>
      <c r="AD13" s="168"/>
      <c r="AE13" s="158"/>
      <c r="AF13" s="33"/>
      <c r="AG13" s="1"/>
      <c r="AH13" s="1"/>
      <c r="AI13" s="10"/>
      <c r="AJ13" s="15"/>
      <c r="AK13" s="15"/>
      <c r="AL13" s="15"/>
      <c r="AN13" s="197"/>
    </row>
    <row r="14" spans="1:40" ht="45" customHeight="1" thickBot="1">
      <c r="A14" s="197"/>
      <c r="C14" s="14"/>
      <c r="D14" s="14"/>
      <c r="E14" s="14"/>
      <c r="F14" s="10"/>
      <c r="G14" s="1"/>
      <c r="H14" s="1"/>
      <c r="I14" s="32"/>
      <c r="J14" s="195" t="s">
        <v>83</v>
      </c>
      <c r="K14" s="209"/>
      <c r="L14" s="20"/>
      <c r="O14" s="32"/>
      <c r="P14" s="20"/>
      <c r="Q14" s="23"/>
      <c r="R14" s="36"/>
      <c r="S14" s="20"/>
      <c r="T14" s="176"/>
      <c r="U14" s="176"/>
      <c r="V14" s="20"/>
      <c r="W14" s="38"/>
      <c r="X14" s="22"/>
      <c r="Y14" s="20"/>
      <c r="Z14" s="33"/>
      <c r="AA14" s="24"/>
      <c r="AB14" s="24"/>
      <c r="AC14" s="24"/>
      <c r="AD14" s="168"/>
      <c r="AE14" s="156" t="s">
        <v>84</v>
      </c>
      <c r="AF14" s="33"/>
      <c r="AG14" s="1"/>
      <c r="AH14" s="1"/>
      <c r="AI14" s="10"/>
      <c r="AJ14" s="15"/>
      <c r="AK14" s="15"/>
      <c r="AL14" s="15"/>
      <c r="AN14" s="197"/>
    </row>
    <row r="15" spans="1:40" ht="45" customHeight="1" thickTop="1">
      <c r="A15" s="197"/>
      <c r="I15" s="32"/>
      <c r="J15" s="195"/>
      <c r="K15" s="209"/>
      <c r="L15" s="20"/>
      <c r="M15" s="181" t="s">
        <v>85</v>
      </c>
      <c r="N15" s="20"/>
      <c r="O15" s="32"/>
      <c r="P15" s="156" t="s">
        <v>86</v>
      </c>
      <c r="Q15" s="37"/>
      <c r="R15" s="23"/>
      <c r="S15" s="20"/>
      <c r="T15" s="176"/>
      <c r="U15" s="176"/>
      <c r="V15" s="20"/>
      <c r="W15" s="22"/>
      <c r="X15" s="34"/>
      <c r="Y15" s="156" t="s">
        <v>87</v>
      </c>
      <c r="Z15" s="33"/>
      <c r="AA15" s="20"/>
      <c r="AB15" s="181" t="s">
        <v>88</v>
      </c>
      <c r="AC15" s="20"/>
      <c r="AD15" s="169"/>
      <c r="AE15" s="157"/>
      <c r="AF15" s="33"/>
      <c r="AG15" s="1"/>
      <c r="AH15" s="7"/>
      <c r="AI15" s="150">
        <v>4</v>
      </c>
      <c r="AJ15" s="161" t="str">
        <f>IFERROR(VLOOKUP($AG$18&amp;AI15,抽選結果!$B:$D,3,FALSE),"")</f>
        <v>ＭＯＲＡＮＧＯ栃木フットボールクラブＵ１２</v>
      </c>
      <c r="AK15" s="162"/>
      <c r="AL15" s="163"/>
      <c r="AN15" s="197"/>
    </row>
    <row r="16" spans="1:40" ht="45" customHeight="1">
      <c r="A16" s="197"/>
      <c r="C16" s="194" t="str">
        <f>IFERROR(VLOOKUP($H$18&amp;F16-4,抽選結果!$B:$D,3,FALSE),"")</f>
        <v>ＴＥＡＭリフレＳＣ</v>
      </c>
      <c r="D16" s="194"/>
      <c r="E16" s="194"/>
      <c r="F16" s="159">
        <v>5</v>
      </c>
      <c r="G16" s="8"/>
      <c r="H16" s="1"/>
      <c r="I16" s="32"/>
      <c r="J16" s="195"/>
      <c r="K16" s="20"/>
      <c r="L16" s="20"/>
      <c r="M16" s="182"/>
      <c r="N16" s="20"/>
      <c r="O16" s="32"/>
      <c r="P16" s="158"/>
      <c r="Q16" s="20"/>
      <c r="R16" s="23"/>
      <c r="S16" s="20"/>
      <c r="T16" s="176"/>
      <c r="U16" s="176"/>
      <c r="V16" s="20"/>
      <c r="W16" s="22"/>
      <c r="X16" s="20"/>
      <c r="Y16" s="158"/>
      <c r="Z16" s="96"/>
      <c r="AA16" s="18"/>
      <c r="AB16" s="182"/>
      <c r="AC16" s="18"/>
      <c r="AD16" s="18"/>
      <c r="AE16" s="157"/>
      <c r="AF16" s="33"/>
      <c r="AG16" s="7"/>
      <c r="AH16" s="2"/>
      <c r="AI16" s="150"/>
      <c r="AJ16" s="164"/>
      <c r="AK16" s="165"/>
      <c r="AL16" s="166"/>
      <c r="AN16" s="197"/>
    </row>
    <row r="17" spans="1:40" ht="45" customHeight="1">
      <c r="A17" s="197"/>
      <c r="C17" s="194"/>
      <c r="D17" s="194"/>
      <c r="E17" s="194"/>
      <c r="F17" s="160"/>
      <c r="G17" s="4"/>
      <c r="H17" s="8"/>
      <c r="I17" s="32"/>
      <c r="J17" s="195"/>
      <c r="K17" s="20"/>
      <c r="L17" s="20"/>
      <c r="M17" s="182"/>
      <c r="N17" s="20"/>
      <c r="O17" s="32"/>
      <c r="P17" s="20"/>
      <c r="Q17" s="20"/>
      <c r="R17" s="23"/>
      <c r="S17" s="20"/>
      <c r="T17" s="176"/>
      <c r="U17" s="176"/>
      <c r="V17" s="20"/>
      <c r="W17" s="22"/>
      <c r="X17" s="20"/>
      <c r="Y17" s="20"/>
      <c r="Z17" s="96"/>
      <c r="AA17" s="18"/>
      <c r="AB17" s="182"/>
      <c r="AC17" s="18"/>
      <c r="AD17" s="18"/>
      <c r="AE17" s="158"/>
      <c r="AF17" s="33"/>
      <c r="AG17" s="7"/>
      <c r="AH17" s="7"/>
      <c r="AI17" s="150">
        <v>3</v>
      </c>
      <c r="AJ17" s="161" t="str">
        <f>IFERROR(VLOOKUP($AG$18&amp;AI17,抽選結果!$B:$D,3,FALSE),"")</f>
        <v>Ｓ４スペランツァ</v>
      </c>
      <c r="AK17" s="162"/>
      <c r="AL17" s="163"/>
      <c r="AN17" s="197"/>
    </row>
    <row r="18" spans="1:40" ht="45" customHeight="1">
      <c r="A18" s="197"/>
      <c r="C18" s="194" t="str">
        <f>IFERROR(VLOOKUP($H$18&amp;F18-4,抽選結果!$B:$D,3,FALSE),"")</f>
        <v>ＦＣみらい</v>
      </c>
      <c r="D18" s="194"/>
      <c r="E18" s="194"/>
      <c r="F18" s="159">
        <v>6</v>
      </c>
      <c r="G18" s="8"/>
      <c r="H18" s="149" t="s">
        <v>89</v>
      </c>
      <c r="I18" s="32"/>
      <c r="J18" s="24"/>
      <c r="K18" s="20"/>
      <c r="L18" s="20"/>
      <c r="M18" s="182"/>
      <c r="N18" s="20"/>
      <c r="O18" s="32"/>
      <c r="P18" s="20"/>
      <c r="Q18" s="20"/>
      <c r="R18" s="23"/>
      <c r="S18" s="20"/>
      <c r="T18" s="20"/>
      <c r="U18" s="34"/>
      <c r="V18" s="20"/>
      <c r="W18" s="22"/>
      <c r="X18" s="20"/>
      <c r="Y18" s="20"/>
      <c r="Z18" s="96"/>
      <c r="AA18" s="18"/>
      <c r="AB18" s="182"/>
      <c r="AC18" s="18"/>
      <c r="AD18" s="18"/>
      <c r="AE18" s="20"/>
      <c r="AF18" s="33"/>
      <c r="AG18" s="152" t="s">
        <v>90</v>
      </c>
      <c r="AH18" s="3"/>
      <c r="AI18" s="150"/>
      <c r="AJ18" s="164"/>
      <c r="AK18" s="165"/>
      <c r="AL18" s="166"/>
      <c r="AN18" s="197"/>
    </row>
    <row r="19" spans="1:40" ht="45" customHeight="1" thickBot="1">
      <c r="A19" s="197"/>
      <c r="C19" s="194"/>
      <c r="D19" s="194"/>
      <c r="E19" s="194"/>
      <c r="F19" s="160"/>
      <c r="G19" s="4"/>
      <c r="H19" s="149"/>
      <c r="I19" s="32"/>
      <c r="J19" s="20"/>
      <c r="K19" s="20"/>
      <c r="L19" s="20"/>
      <c r="M19" s="182"/>
      <c r="N19" s="20"/>
      <c r="O19" s="32"/>
      <c r="P19" s="20"/>
      <c r="Q19" s="20"/>
      <c r="R19" s="23"/>
      <c r="S19" s="19"/>
      <c r="T19" s="25"/>
      <c r="U19" s="25"/>
      <c r="V19" s="19"/>
      <c r="W19" s="22"/>
      <c r="X19" s="20"/>
      <c r="Y19" s="20"/>
      <c r="Z19" s="96"/>
      <c r="AA19" s="18"/>
      <c r="AB19" s="182"/>
      <c r="AC19" s="18"/>
      <c r="AD19" s="18"/>
      <c r="AE19" s="20"/>
      <c r="AF19" s="33"/>
      <c r="AG19" s="152"/>
      <c r="AH19" s="1"/>
      <c r="AI19" s="150">
        <v>2</v>
      </c>
      <c r="AJ19" s="161" t="str">
        <f>IFERROR(VLOOKUP($AG$18&amp;AI19,抽選結果!$B:$D,3,FALSE),"")</f>
        <v>三島ＦＣ</v>
      </c>
      <c r="AK19" s="162"/>
      <c r="AL19" s="163"/>
      <c r="AN19" s="197"/>
    </row>
    <row r="20" spans="1:40" ht="45" customHeight="1" thickTop="1">
      <c r="A20" s="197"/>
      <c r="C20" s="194" t="str">
        <f>IFERROR(VLOOKUP($H$18&amp;F20-4,抽選結果!$B:$D,3,FALSE),"")</f>
        <v>御厨フットボールクラブ</v>
      </c>
      <c r="D20" s="194"/>
      <c r="E20" s="194"/>
      <c r="F20" s="159">
        <v>7</v>
      </c>
      <c r="G20" s="1"/>
      <c r="H20" s="8"/>
      <c r="I20" s="32"/>
      <c r="J20" s="156" t="s">
        <v>91</v>
      </c>
      <c r="K20" s="20"/>
      <c r="L20" s="20"/>
      <c r="M20" s="182"/>
      <c r="N20" s="20"/>
      <c r="O20" s="32"/>
      <c r="P20" s="20"/>
      <c r="Q20" s="20"/>
      <c r="R20" s="23"/>
      <c r="S20" s="20"/>
      <c r="T20" s="170" t="s">
        <v>92</v>
      </c>
      <c r="U20" s="171"/>
      <c r="V20" s="20"/>
      <c r="W20" s="22"/>
      <c r="X20" s="20"/>
      <c r="Y20" s="20"/>
      <c r="Z20" s="96"/>
      <c r="AA20" s="18"/>
      <c r="AB20" s="182"/>
      <c r="AC20" s="18"/>
      <c r="AD20" s="18"/>
      <c r="AE20" s="156" t="s">
        <v>93</v>
      </c>
      <c r="AF20" s="33"/>
      <c r="AG20" s="7"/>
      <c r="AH20" s="2"/>
      <c r="AI20" s="150"/>
      <c r="AJ20" s="164"/>
      <c r="AK20" s="165"/>
      <c r="AL20" s="166"/>
      <c r="AN20" s="197"/>
    </row>
    <row r="21" spans="1:40" ht="45" customHeight="1">
      <c r="A21" s="197"/>
      <c r="C21" s="194"/>
      <c r="D21" s="194"/>
      <c r="E21" s="194"/>
      <c r="F21" s="160"/>
      <c r="G21" s="4"/>
      <c r="H21" s="1"/>
      <c r="I21" s="32"/>
      <c r="J21" s="157"/>
      <c r="K21" s="20"/>
      <c r="L21" s="20"/>
      <c r="M21" s="182"/>
      <c r="N21" s="20"/>
      <c r="O21" s="32"/>
      <c r="P21" s="156" t="s">
        <v>94</v>
      </c>
      <c r="Q21" s="20"/>
      <c r="R21" s="23"/>
      <c r="S21" s="20"/>
      <c r="T21" s="172"/>
      <c r="U21" s="173"/>
      <c r="V21" s="20"/>
      <c r="W21" s="22"/>
      <c r="X21" s="20"/>
      <c r="Y21" s="156" t="s">
        <v>95</v>
      </c>
      <c r="Z21" s="96"/>
      <c r="AA21" s="18"/>
      <c r="AB21" s="182"/>
      <c r="AC21" s="18"/>
      <c r="AD21" s="18"/>
      <c r="AE21" s="157"/>
      <c r="AF21" s="33"/>
      <c r="AG21" s="7"/>
      <c r="AH21" s="5"/>
      <c r="AI21" s="150">
        <v>1</v>
      </c>
      <c r="AJ21" s="185" t="str">
        <f>IFERROR(VLOOKUP($AG$18&amp;AI21,抽選結果!$B:$D,3,FALSE),"")</f>
        <v>ＷＥＳＴ　Ｆｏｏｔｂａｌｌ　Ｃｏｍｍｕｎｉｔｙ</v>
      </c>
      <c r="AK21" s="186"/>
      <c r="AL21" s="187"/>
      <c r="AN21" s="197"/>
    </row>
    <row r="22" spans="1:40" ht="45" customHeight="1" thickBot="1">
      <c r="A22" s="198"/>
      <c r="C22" s="93"/>
      <c r="D22" s="93"/>
      <c r="E22" s="93"/>
      <c r="F22" s="1"/>
      <c r="G22" s="1"/>
      <c r="H22" s="1"/>
      <c r="I22" s="32"/>
      <c r="J22" s="157"/>
      <c r="K22" s="167"/>
      <c r="L22" s="20"/>
      <c r="M22" s="183"/>
      <c r="N22" s="20"/>
      <c r="O22" s="32"/>
      <c r="P22" s="158"/>
      <c r="Q22" s="36"/>
      <c r="R22" s="23"/>
      <c r="S22" s="20"/>
      <c r="T22" s="172"/>
      <c r="U22" s="173"/>
      <c r="V22" s="20"/>
      <c r="W22" s="22"/>
      <c r="X22" s="38"/>
      <c r="Y22" s="158"/>
      <c r="Z22" s="96"/>
      <c r="AA22" s="18"/>
      <c r="AB22" s="183"/>
      <c r="AC22" s="18"/>
      <c r="AD22" s="156"/>
      <c r="AE22" s="157"/>
      <c r="AF22" s="33"/>
      <c r="AG22" s="1"/>
      <c r="AH22" s="1"/>
      <c r="AI22" s="150"/>
      <c r="AJ22" s="188"/>
      <c r="AK22" s="189"/>
      <c r="AL22" s="190"/>
      <c r="AN22" s="198"/>
    </row>
    <row r="23" spans="1:40" ht="45" customHeight="1" thickTop="1">
      <c r="A23" s="9"/>
      <c r="C23" s="14"/>
      <c r="D23" s="14"/>
      <c r="E23" s="14"/>
      <c r="F23" s="10"/>
      <c r="G23" s="1"/>
      <c r="H23" s="1"/>
      <c r="I23" s="32"/>
      <c r="J23" s="158"/>
      <c r="K23" s="168"/>
      <c r="L23" s="20"/>
      <c r="M23" s="24"/>
      <c r="N23" s="24"/>
      <c r="O23" s="32"/>
      <c r="P23" s="20"/>
      <c r="Q23" s="23"/>
      <c r="R23" s="37"/>
      <c r="S23" s="20"/>
      <c r="T23" s="172"/>
      <c r="U23" s="173"/>
      <c r="V23" s="20"/>
      <c r="W23" s="34"/>
      <c r="X23" s="22"/>
      <c r="Y23" s="18"/>
      <c r="Z23" s="96"/>
      <c r="AA23" s="98"/>
      <c r="AB23" s="98"/>
      <c r="AC23" s="98"/>
      <c r="AD23" s="157"/>
      <c r="AE23" s="158"/>
      <c r="AF23" s="33"/>
      <c r="AG23" s="1"/>
      <c r="AH23" s="1"/>
      <c r="AI23" s="10"/>
      <c r="AJ23" s="15"/>
      <c r="AK23" s="15"/>
      <c r="AL23" s="15"/>
      <c r="AN23" s="9"/>
    </row>
    <row r="24" spans="1:40" ht="45" customHeight="1" thickBot="1">
      <c r="I24" s="99"/>
      <c r="J24" s="156" t="s">
        <v>96</v>
      </c>
      <c r="K24" s="168"/>
      <c r="L24" s="20"/>
      <c r="M24" s="24"/>
      <c r="N24" s="24"/>
      <c r="O24" s="99"/>
      <c r="P24" s="20"/>
      <c r="Q24" s="23"/>
      <c r="R24" s="20"/>
      <c r="S24" s="20"/>
      <c r="T24" s="172"/>
      <c r="U24" s="173"/>
      <c r="V24" s="20"/>
      <c r="W24" s="20"/>
      <c r="X24" s="22"/>
      <c r="Y24" s="18"/>
      <c r="Z24" s="100"/>
      <c r="AA24" s="98"/>
      <c r="AB24" s="98"/>
      <c r="AC24" s="98"/>
      <c r="AD24" s="157"/>
      <c r="AE24" s="156" t="s">
        <v>97</v>
      </c>
      <c r="AF24" s="100"/>
    </row>
    <row r="25" spans="1:40" ht="45" customHeight="1" thickTop="1">
      <c r="A25" s="191" t="str">
        <f>IFERROR(VLOOKUP("CD",抽選結果!F6:G8,2,FALSE),"")</f>
        <v>足利市西部多目的広場（あしスタ）</v>
      </c>
      <c r="C25" s="194" t="str">
        <f>IFERROR(VLOOKUP($H$28&amp;F25,抽選結果!$B:$D,3,FALSE),"")</f>
        <v>Ｋ－ＷＥＳＴ．ＦＣ２００１</v>
      </c>
      <c r="D25" s="194"/>
      <c r="E25" s="194"/>
      <c r="F25" s="150">
        <v>1</v>
      </c>
      <c r="G25" s="8"/>
      <c r="H25" s="1"/>
      <c r="I25" s="99"/>
      <c r="J25" s="157"/>
      <c r="K25" s="169"/>
      <c r="L25" s="22"/>
      <c r="M25" s="151" t="s">
        <v>98</v>
      </c>
      <c r="N25" s="10"/>
      <c r="O25" s="99"/>
      <c r="P25" s="156" t="s">
        <v>99</v>
      </c>
      <c r="Q25" s="37"/>
      <c r="R25" s="20"/>
      <c r="S25" s="20"/>
      <c r="T25" s="172"/>
      <c r="U25" s="173"/>
      <c r="V25" s="20"/>
      <c r="W25" s="20"/>
      <c r="X25" s="34"/>
      <c r="Y25" s="156" t="s">
        <v>100</v>
      </c>
      <c r="Z25" s="100"/>
      <c r="AA25" s="200"/>
      <c r="AB25" s="151" t="s">
        <v>101</v>
      </c>
      <c r="AC25" s="103"/>
      <c r="AD25" s="158"/>
      <c r="AE25" s="157"/>
      <c r="AF25" s="100"/>
      <c r="AG25" s="1"/>
      <c r="AH25" s="1"/>
      <c r="AI25" s="1"/>
      <c r="AJ25" s="94"/>
      <c r="AK25" s="94"/>
      <c r="AL25" s="94"/>
      <c r="AN25" s="191" t="str">
        <f>IFERROR(VLOOKUP("CD",抽選結果!F6:G8,2,FALSE),"")</f>
        <v>足利市西部多目的広場（あしスタ）</v>
      </c>
    </row>
    <row r="26" spans="1:40" ht="45" customHeight="1" thickBot="1">
      <c r="A26" s="192"/>
      <c r="C26" s="194"/>
      <c r="D26" s="194"/>
      <c r="E26" s="194"/>
      <c r="F26" s="150"/>
      <c r="G26" s="2"/>
      <c r="H26" s="8"/>
      <c r="I26" s="99"/>
      <c r="J26" s="157"/>
      <c r="K26" s="202"/>
      <c r="L26" s="101"/>
      <c r="M26" s="151"/>
      <c r="N26" s="10"/>
      <c r="O26" s="99"/>
      <c r="P26" s="158"/>
      <c r="Q26" s="20"/>
      <c r="R26" s="20"/>
      <c r="S26" s="20"/>
      <c r="T26" s="174"/>
      <c r="U26" s="175"/>
      <c r="V26" s="20"/>
      <c r="W26" s="20"/>
      <c r="X26" s="20"/>
      <c r="Y26" s="158"/>
      <c r="Z26" s="100"/>
      <c r="AA26" s="200"/>
      <c r="AB26" s="151"/>
      <c r="AC26" s="103"/>
      <c r="AD26" s="156"/>
      <c r="AE26" s="157"/>
      <c r="AF26" s="100"/>
      <c r="AG26" s="1"/>
      <c r="AH26" s="6"/>
      <c r="AI26" s="159">
        <v>7</v>
      </c>
      <c r="AJ26" s="161" t="str">
        <f>IFERROR(VLOOKUP($AG$28&amp;AI26-4,抽選結果!$B:$D,3,FALSE),"")</f>
        <v>ＦＣ真岡２１ファンタジー</v>
      </c>
      <c r="AK26" s="162"/>
      <c r="AL26" s="163"/>
      <c r="AN26" s="192"/>
    </row>
    <row r="27" spans="1:40" ht="45" customHeight="1" thickTop="1">
      <c r="A27" s="192"/>
      <c r="C27" s="194" t="str">
        <f>IFERROR(VLOOKUP($H$28&amp;F27,抽選結果!$B:$D,3,FALSE),"")</f>
        <v>ＦＣ　ＶＡＬＯＮ</v>
      </c>
      <c r="D27" s="194"/>
      <c r="E27" s="194"/>
      <c r="F27" s="150">
        <v>2</v>
      </c>
      <c r="G27" s="8"/>
      <c r="H27" s="8"/>
      <c r="I27" s="99"/>
      <c r="J27" s="158"/>
      <c r="K27" s="203"/>
      <c r="L27" s="102"/>
      <c r="O27" s="99"/>
      <c r="Z27" s="100"/>
      <c r="AD27" s="157"/>
      <c r="AE27" s="158"/>
      <c r="AF27" s="100"/>
      <c r="AG27" s="7"/>
      <c r="AH27" s="3"/>
      <c r="AI27" s="160"/>
      <c r="AJ27" s="164"/>
      <c r="AK27" s="165"/>
      <c r="AL27" s="166"/>
      <c r="AN27" s="192"/>
    </row>
    <row r="28" spans="1:40" ht="45" customHeight="1">
      <c r="A28" s="192"/>
      <c r="C28" s="194"/>
      <c r="D28" s="194"/>
      <c r="E28" s="194"/>
      <c r="F28" s="150"/>
      <c r="G28" s="4"/>
      <c r="H28" s="149" t="s">
        <v>102</v>
      </c>
      <c r="I28" s="99"/>
      <c r="J28" s="153" t="s">
        <v>103</v>
      </c>
      <c r="K28" s="203"/>
      <c r="L28" s="102"/>
      <c r="O28" s="99"/>
      <c r="Z28" s="100"/>
      <c r="AD28" s="157"/>
      <c r="AE28" s="153" t="s">
        <v>104</v>
      </c>
      <c r="AF28" s="100"/>
      <c r="AG28" s="152" t="s">
        <v>105</v>
      </c>
      <c r="AH28" s="1"/>
      <c r="AI28" s="159">
        <v>6</v>
      </c>
      <c r="AJ28" s="161" t="str">
        <f>IFERROR(VLOOKUP($AG$28&amp;AI28-4,抽選結果!$B:$D,3,FALSE),"")</f>
        <v>ヴェルフェ矢板Ｕ－１２</v>
      </c>
      <c r="AK28" s="162"/>
      <c r="AL28" s="163"/>
      <c r="AN28" s="192"/>
    </row>
    <row r="29" spans="1:40" ht="45" customHeight="1">
      <c r="A29" s="192"/>
      <c r="C29" s="194" t="str">
        <f>IFERROR(VLOOKUP($H$28&amp;F29,抽選結果!$B:$D,3,FALSE),"")</f>
        <v>ＦＣグラシアス</v>
      </c>
      <c r="D29" s="194"/>
      <c r="E29" s="194"/>
      <c r="F29" s="150">
        <v>3</v>
      </c>
      <c r="G29" s="1"/>
      <c r="H29" s="149"/>
      <c r="I29" s="99"/>
      <c r="J29" s="154"/>
      <c r="K29" s="204"/>
      <c r="L29" s="102"/>
      <c r="O29" s="99"/>
      <c r="Z29" s="100"/>
      <c r="AD29" s="158"/>
      <c r="AE29" s="154"/>
      <c r="AF29" s="100"/>
      <c r="AG29" s="152"/>
      <c r="AH29" s="2"/>
      <c r="AI29" s="160"/>
      <c r="AJ29" s="164"/>
      <c r="AK29" s="165"/>
      <c r="AL29" s="166"/>
      <c r="AN29" s="192"/>
    </row>
    <row r="30" spans="1:40" ht="45" customHeight="1">
      <c r="A30" s="192"/>
      <c r="C30" s="194"/>
      <c r="D30" s="194"/>
      <c r="E30" s="194"/>
      <c r="F30" s="150"/>
      <c r="G30" s="2"/>
      <c r="H30" s="8"/>
      <c r="I30" s="99"/>
      <c r="J30" s="154"/>
      <c r="O30" s="99"/>
      <c r="Z30" s="100"/>
      <c r="AE30" s="154"/>
      <c r="AF30" s="100"/>
      <c r="AG30" s="7"/>
      <c r="AH30" s="5"/>
      <c r="AI30" s="159">
        <v>5</v>
      </c>
      <c r="AJ30" s="161" t="str">
        <f>IFERROR(VLOOKUP($AG$28&amp;AI30-4,抽選結果!$B:$D,3,FALSE),"")</f>
        <v>ＩＳＯＳＯＣＣＥＲＣＬＵＢ</v>
      </c>
      <c r="AK30" s="162"/>
      <c r="AL30" s="163"/>
      <c r="AN30" s="192"/>
    </row>
    <row r="31" spans="1:40" ht="45" customHeight="1">
      <c r="A31" s="192"/>
      <c r="C31" s="194" t="str">
        <f>IFERROR(VLOOKUP($H$28&amp;F31,抽選結果!$B:$D,3,FALSE),"")</f>
        <v>ｕｎｉｏｎ　ｓｐｏｒｔｓ　ｃｌｕｂ</v>
      </c>
      <c r="D31" s="194"/>
      <c r="E31" s="194"/>
      <c r="F31" s="150">
        <v>4</v>
      </c>
      <c r="G31" s="5"/>
      <c r="H31" s="8"/>
      <c r="I31" s="99"/>
      <c r="J31" s="155"/>
      <c r="O31" s="99"/>
      <c r="Z31" s="100"/>
      <c r="AE31" s="155"/>
      <c r="AF31" s="100"/>
      <c r="AG31" s="1"/>
      <c r="AH31" s="1"/>
      <c r="AI31" s="160"/>
      <c r="AJ31" s="164"/>
      <c r="AK31" s="165"/>
      <c r="AL31" s="166"/>
      <c r="AN31" s="192"/>
    </row>
    <row r="32" spans="1:40" ht="45" customHeight="1" thickBot="1">
      <c r="A32" s="193"/>
      <c r="C32" s="194"/>
      <c r="D32" s="194"/>
      <c r="E32" s="194"/>
      <c r="F32" s="150"/>
      <c r="G32" s="1"/>
      <c r="H32" s="1"/>
      <c r="I32" s="99"/>
      <c r="O32" s="99"/>
      <c r="Z32" s="100"/>
      <c r="AF32" s="100"/>
      <c r="AN32" s="193"/>
    </row>
    <row r="33" ht="13.8" thickTop="1"/>
  </sheetData>
  <mergeCells count="98">
    <mergeCell ref="A5:A22"/>
    <mergeCell ref="C5:E6"/>
    <mergeCell ref="F5:F6"/>
    <mergeCell ref="F9:F10"/>
    <mergeCell ref="M11:M12"/>
    <mergeCell ref="K8:K11"/>
    <mergeCell ref="K12:K15"/>
    <mergeCell ref="AG2:AM2"/>
    <mergeCell ref="C3:E3"/>
    <mergeCell ref="H8:H9"/>
    <mergeCell ref="C11:E12"/>
    <mergeCell ref="F11:F12"/>
    <mergeCell ref="AA4:AF4"/>
    <mergeCell ref="O4:Z4"/>
    <mergeCell ref="Y11:Y12"/>
    <mergeCell ref="AE10:AE13"/>
    <mergeCell ref="C4:H4"/>
    <mergeCell ref="AG4:AL4"/>
    <mergeCell ref="J6:J9"/>
    <mergeCell ref="AJ8:AL9"/>
    <mergeCell ref="AJ6:AL7"/>
    <mergeCell ref="AI10:AI11"/>
    <mergeCell ref="AI8:AI9"/>
    <mergeCell ref="AN5:AN22"/>
    <mergeCell ref="C7:E8"/>
    <mergeCell ref="F7:F8"/>
    <mergeCell ref="AJ19:AL20"/>
    <mergeCell ref="AA25:AA26"/>
    <mergeCell ref="AA11:AA12"/>
    <mergeCell ref="AJ17:AL18"/>
    <mergeCell ref="K26:K29"/>
    <mergeCell ref="J28:J31"/>
    <mergeCell ref="C27:E28"/>
    <mergeCell ref="H18:H19"/>
    <mergeCell ref="AG18:AG19"/>
    <mergeCell ref="AE20:AE23"/>
    <mergeCell ref="AE14:AE17"/>
    <mergeCell ref="C9:E10"/>
    <mergeCell ref="J10:J13"/>
    <mergeCell ref="A25:A32"/>
    <mergeCell ref="AN25:AN32"/>
    <mergeCell ref="C16:E17"/>
    <mergeCell ref="C18:E19"/>
    <mergeCell ref="C20:E21"/>
    <mergeCell ref="F16:F17"/>
    <mergeCell ref="J14:J17"/>
    <mergeCell ref="AJ26:AL27"/>
    <mergeCell ref="AJ28:AL29"/>
    <mergeCell ref="AJ30:AL31"/>
    <mergeCell ref="C29:E30"/>
    <mergeCell ref="F29:F30"/>
    <mergeCell ref="C31:E32"/>
    <mergeCell ref="F31:F32"/>
    <mergeCell ref="F25:F26"/>
    <mergeCell ref="C25:E26"/>
    <mergeCell ref="AI6:AI7"/>
    <mergeCell ref="A1:AN1"/>
    <mergeCell ref="I4:N4"/>
    <mergeCell ref="M15:M22"/>
    <mergeCell ref="AB11:AB12"/>
    <mergeCell ref="AB15:AB22"/>
    <mergeCell ref="P11:P12"/>
    <mergeCell ref="AJ15:AL16"/>
    <mergeCell ref="AG8:AG9"/>
    <mergeCell ref="AJ21:AL22"/>
    <mergeCell ref="AE6:AE9"/>
    <mergeCell ref="Y15:Y16"/>
    <mergeCell ref="Y21:Y22"/>
    <mergeCell ref="P21:P22"/>
    <mergeCell ref="P15:P16"/>
    <mergeCell ref="AD12:AD15"/>
    <mergeCell ref="AJ10:AL11"/>
    <mergeCell ref="AD8:AD11"/>
    <mergeCell ref="AD26:AD29"/>
    <mergeCell ref="AD22:AD25"/>
    <mergeCell ref="F18:F19"/>
    <mergeCell ref="F20:F21"/>
    <mergeCell ref="T20:U26"/>
    <mergeCell ref="T13:U17"/>
    <mergeCell ref="AB25:AB26"/>
    <mergeCell ref="Y25:Y26"/>
    <mergeCell ref="P25:P26"/>
    <mergeCell ref="J24:J27"/>
    <mergeCell ref="J20:J23"/>
    <mergeCell ref="K22:K25"/>
    <mergeCell ref="AI26:AI27"/>
    <mergeCell ref="F27:F28"/>
    <mergeCell ref="H28:H29"/>
    <mergeCell ref="AI15:AI16"/>
    <mergeCell ref="AI17:AI18"/>
    <mergeCell ref="M25:M26"/>
    <mergeCell ref="AG28:AG29"/>
    <mergeCell ref="AE28:AE31"/>
    <mergeCell ref="AE24:AE27"/>
    <mergeCell ref="AI28:AI29"/>
    <mergeCell ref="AI30:AI31"/>
    <mergeCell ref="AI19:AI20"/>
    <mergeCell ref="AI21:AI22"/>
  </mergeCells>
  <phoneticPr fontId="1"/>
  <printOptions horizont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106</v>
      </c>
      <c r="B1" s="40"/>
      <c r="C1" s="40"/>
      <c r="D1" s="234">
        <f>組み合わせ!C4</f>
        <v>44549</v>
      </c>
      <c r="E1" s="235"/>
      <c r="F1" s="235"/>
      <c r="G1" s="40"/>
      <c r="H1" s="40" t="s">
        <v>107</v>
      </c>
      <c r="O1" s="235" t="s">
        <v>108</v>
      </c>
      <c r="P1" s="235"/>
      <c r="Q1" s="235"/>
      <c r="S1" s="235" t="str">
        <f>組み合わせ!A5</f>
        <v>キョクトウ青木フィールド（青木サッカー場B）</v>
      </c>
      <c r="T1" s="235"/>
      <c r="U1" s="235"/>
      <c r="V1" s="235"/>
      <c r="W1" s="235"/>
      <c r="X1" s="235"/>
      <c r="Y1" s="235"/>
      <c r="Z1" s="235"/>
      <c r="AA1" s="235"/>
    </row>
    <row r="2" spans="1:27" ht="23.1" customHeight="1">
      <c r="A2" s="40"/>
      <c r="B2" s="40"/>
      <c r="C2" s="40"/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35"/>
      <c r="P3" s="235"/>
      <c r="Q3" s="235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35" t="s">
        <v>75</v>
      </c>
      <c r="G4" s="235"/>
      <c r="H4" s="40"/>
      <c r="P4" s="29"/>
      <c r="Q4" s="29"/>
      <c r="R4" s="29"/>
      <c r="S4" s="235" t="s">
        <v>89</v>
      </c>
      <c r="T4" s="235"/>
      <c r="U4" s="40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43"/>
      <c r="U5" s="5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1"/>
    </row>
    <row r="8" spans="1:27" ht="20.100000000000001" customHeight="1">
      <c r="A8" s="1"/>
      <c r="B8" s="151">
        <v>1</v>
      </c>
      <c r="C8" s="151"/>
      <c r="D8" s="1"/>
      <c r="E8" s="151">
        <v>2</v>
      </c>
      <c r="F8" s="151"/>
      <c r="G8" s="1"/>
      <c r="H8" s="151">
        <v>3</v>
      </c>
      <c r="I8" s="151"/>
      <c r="J8" s="1"/>
      <c r="K8" s="151">
        <v>4</v>
      </c>
      <c r="L8" s="151"/>
      <c r="M8" s="1"/>
      <c r="N8" s="1"/>
      <c r="P8" s="151">
        <v>5</v>
      </c>
      <c r="Q8" s="151"/>
      <c r="R8" s="1"/>
      <c r="S8" s="151">
        <v>6</v>
      </c>
      <c r="T8" s="151"/>
      <c r="U8" s="1"/>
      <c r="V8" s="151">
        <v>7</v>
      </c>
      <c r="W8" s="151"/>
      <c r="X8" s="1"/>
      <c r="Y8" s="151"/>
      <c r="Z8" s="151"/>
    </row>
    <row r="9" spans="1:27" ht="20.100000000000001" customHeight="1">
      <c r="A9" s="1"/>
      <c r="B9" s="303" t="str">
        <f>組み合わせ!C5</f>
        <v>栃木サッカークラブ　Ｕ－１２</v>
      </c>
      <c r="C9" s="303"/>
      <c r="D9" s="46"/>
      <c r="E9" s="237" t="str">
        <f>組み合わせ!C7</f>
        <v>ＦＣバジェルボ那須烏山</v>
      </c>
      <c r="F9" s="237"/>
      <c r="G9" s="47"/>
      <c r="H9" s="236" t="str">
        <f>組み合わせ!C9</f>
        <v>ともぞうサッカークラブ</v>
      </c>
      <c r="I9" s="236"/>
      <c r="J9" s="47"/>
      <c r="K9" s="236" t="str">
        <f>組み合わせ!C11</f>
        <v>益子ＳＣ</v>
      </c>
      <c r="L9" s="236"/>
      <c r="M9" s="47"/>
      <c r="N9" s="47"/>
      <c r="P9" s="303" t="str">
        <f>組み合わせ!C16</f>
        <v>ＴＥＡＭリフレＳＣ</v>
      </c>
      <c r="Q9" s="303"/>
      <c r="R9" s="47"/>
      <c r="S9" s="236" t="str">
        <f>組み合わせ!C18</f>
        <v>ＦＣみらい</v>
      </c>
      <c r="T9" s="236"/>
      <c r="U9" s="47"/>
      <c r="V9" s="236" t="str">
        <f>組み合わせ!C20</f>
        <v>御厨フットボールクラブ</v>
      </c>
      <c r="W9" s="236"/>
      <c r="X9" s="47"/>
      <c r="Y9" s="236"/>
      <c r="Z9" s="236"/>
    </row>
    <row r="10" spans="1:27" ht="20.100000000000001" customHeight="1">
      <c r="A10" s="1"/>
      <c r="B10" s="303"/>
      <c r="C10" s="303"/>
      <c r="D10" s="46"/>
      <c r="E10" s="237"/>
      <c r="F10" s="237"/>
      <c r="G10" s="47"/>
      <c r="H10" s="236"/>
      <c r="I10" s="236"/>
      <c r="J10" s="47"/>
      <c r="K10" s="236"/>
      <c r="L10" s="236"/>
      <c r="M10" s="47"/>
      <c r="N10" s="47"/>
      <c r="O10" s="47"/>
      <c r="P10" s="303"/>
      <c r="Q10" s="303"/>
      <c r="R10" s="47"/>
      <c r="S10" s="236"/>
      <c r="T10" s="236"/>
      <c r="U10" s="47"/>
      <c r="V10" s="236"/>
      <c r="W10" s="236"/>
      <c r="X10" s="47"/>
      <c r="Y10" s="236"/>
      <c r="Z10" s="236"/>
    </row>
    <row r="11" spans="1:27" ht="20.100000000000001" customHeight="1">
      <c r="A11" s="1"/>
      <c r="B11" s="303"/>
      <c r="C11" s="303"/>
      <c r="D11" s="46"/>
      <c r="E11" s="237"/>
      <c r="F11" s="237"/>
      <c r="G11" s="47"/>
      <c r="H11" s="236"/>
      <c r="I11" s="236"/>
      <c r="J11" s="47"/>
      <c r="K11" s="236"/>
      <c r="L11" s="236"/>
      <c r="M11" s="47"/>
      <c r="N11" s="47"/>
      <c r="O11" s="47"/>
      <c r="P11" s="303"/>
      <c r="Q11" s="303"/>
      <c r="R11" s="47"/>
      <c r="S11" s="236"/>
      <c r="T11" s="236"/>
      <c r="U11" s="47"/>
      <c r="V11" s="236"/>
      <c r="W11" s="236"/>
      <c r="X11" s="47"/>
      <c r="Y11" s="236"/>
      <c r="Z11" s="236"/>
    </row>
    <row r="12" spans="1:27" ht="20.100000000000001" customHeight="1">
      <c r="A12" s="1"/>
      <c r="B12" s="303"/>
      <c r="C12" s="303"/>
      <c r="D12" s="46"/>
      <c r="E12" s="237"/>
      <c r="F12" s="237"/>
      <c r="G12" s="47"/>
      <c r="H12" s="236"/>
      <c r="I12" s="236"/>
      <c r="J12" s="47"/>
      <c r="K12" s="236"/>
      <c r="L12" s="236"/>
      <c r="M12" s="47"/>
      <c r="N12" s="47"/>
      <c r="O12" s="47"/>
      <c r="P12" s="303"/>
      <c r="Q12" s="303"/>
      <c r="R12" s="47"/>
      <c r="S12" s="236"/>
      <c r="T12" s="236"/>
      <c r="U12" s="47"/>
      <c r="V12" s="236"/>
      <c r="W12" s="236"/>
      <c r="X12" s="47"/>
      <c r="Y12" s="236"/>
      <c r="Z12" s="236"/>
    </row>
    <row r="13" spans="1:27" ht="20.100000000000001" customHeight="1">
      <c r="A13" s="1"/>
      <c r="B13" s="303"/>
      <c r="C13" s="303"/>
      <c r="D13" s="46"/>
      <c r="E13" s="237"/>
      <c r="F13" s="237"/>
      <c r="G13" s="47"/>
      <c r="H13" s="236"/>
      <c r="I13" s="236"/>
      <c r="J13" s="47"/>
      <c r="K13" s="236"/>
      <c r="L13" s="236"/>
      <c r="M13" s="47"/>
      <c r="N13" s="47"/>
      <c r="O13" s="47"/>
      <c r="P13" s="303"/>
      <c r="Q13" s="303"/>
      <c r="R13" s="47"/>
      <c r="S13" s="236"/>
      <c r="T13" s="236"/>
      <c r="U13" s="47"/>
      <c r="V13" s="236"/>
      <c r="W13" s="236"/>
      <c r="X13" s="47"/>
      <c r="Y13" s="236"/>
      <c r="Z13" s="236"/>
    </row>
    <row r="14" spans="1:27" ht="20.100000000000001" customHeight="1">
      <c r="A14" s="1"/>
      <c r="B14" s="303"/>
      <c r="C14" s="303"/>
      <c r="D14" s="46"/>
      <c r="E14" s="237"/>
      <c r="F14" s="237"/>
      <c r="G14" s="47"/>
      <c r="H14" s="236"/>
      <c r="I14" s="236"/>
      <c r="J14" s="47"/>
      <c r="K14" s="236"/>
      <c r="L14" s="236"/>
      <c r="M14" s="47"/>
      <c r="N14" s="47"/>
      <c r="O14" s="47"/>
      <c r="P14" s="303"/>
      <c r="Q14" s="303"/>
      <c r="R14" s="47"/>
      <c r="S14" s="236"/>
      <c r="T14" s="236"/>
      <c r="U14" s="47"/>
      <c r="V14" s="236"/>
      <c r="W14" s="236"/>
      <c r="X14" s="47"/>
      <c r="Y14" s="236"/>
      <c r="Z14" s="236"/>
    </row>
    <row r="15" spans="1:27" ht="20.100000000000001" customHeight="1">
      <c r="A15" s="1"/>
      <c r="B15" s="303"/>
      <c r="C15" s="303"/>
      <c r="D15" s="46"/>
      <c r="E15" s="237"/>
      <c r="F15" s="237"/>
      <c r="G15" s="47"/>
      <c r="H15" s="236"/>
      <c r="I15" s="236"/>
      <c r="J15" s="47"/>
      <c r="K15" s="236"/>
      <c r="L15" s="236"/>
      <c r="M15" s="47"/>
      <c r="N15" s="47"/>
      <c r="O15" s="47"/>
      <c r="P15" s="303"/>
      <c r="Q15" s="303"/>
      <c r="R15" s="47"/>
      <c r="S15" s="236"/>
      <c r="T15" s="236"/>
      <c r="U15" s="47"/>
      <c r="V15" s="236"/>
      <c r="W15" s="236"/>
      <c r="X15" s="47"/>
      <c r="Y15" s="236"/>
      <c r="Z15" s="236"/>
    </row>
    <row r="16" spans="1:27" ht="20.100000000000001" customHeight="1">
      <c r="A16" s="1"/>
      <c r="B16" s="303"/>
      <c r="C16" s="303"/>
      <c r="D16" s="46"/>
      <c r="E16" s="237"/>
      <c r="F16" s="237"/>
      <c r="G16" s="47"/>
      <c r="H16" s="236"/>
      <c r="I16" s="236"/>
      <c r="J16" s="47"/>
      <c r="K16" s="236"/>
      <c r="L16" s="236"/>
      <c r="M16" s="47"/>
      <c r="N16" s="47"/>
      <c r="O16" s="47"/>
      <c r="P16" s="303"/>
      <c r="Q16" s="303"/>
      <c r="R16" s="47"/>
      <c r="S16" s="236"/>
      <c r="T16" s="236"/>
      <c r="U16" s="47"/>
      <c r="V16" s="236"/>
      <c r="W16" s="236"/>
      <c r="X16" s="47"/>
      <c r="Y16" s="236"/>
      <c r="Z16" s="236"/>
    </row>
    <row r="17" spans="1:26" ht="20.100000000000001" customHeight="1">
      <c r="A17" s="1"/>
      <c r="B17" s="303"/>
      <c r="C17" s="303"/>
      <c r="D17" s="46"/>
      <c r="E17" s="237"/>
      <c r="F17" s="237"/>
      <c r="G17" s="47"/>
      <c r="H17" s="236"/>
      <c r="I17" s="236"/>
      <c r="J17" s="47"/>
      <c r="K17" s="236"/>
      <c r="L17" s="236"/>
      <c r="M17" s="47"/>
      <c r="N17" s="47"/>
      <c r="O17" s="47"/>
      <c r="P17" s="303"/>
      <c r="Q17" s="303"/>
      <c r="R17" s="47"/>
      <c r="S17" s="236"/>
      <c r="T17" s="236"/>
      <c r="U17" s="47"/>
      <c r="V17" s="236"/>
      <c r="W17" s="236"/>
      <c r="X17" s="47"/>
      <c r="Y17" s="236"/>
      <c r="Z17" s="23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33" t="s">
        <v>110</v>
      </c>
      <c r="W19" s="233"/>
      <c r="X19" s="233"/>
      <c r="Y19" s="233"/>
      <c r="Z19" s="13"/>
    </row>
    <row r="20" spans="1:26" ht="17.100000000000001" customHeight="1">
      <c r="C20" s="151" t="s">
        <v>111</v>
      </c>
      <c r="D20" s="151" t="s">
        <v>112</v>
      </c>
      <c r="E20" s="229">
        <v>0.375</v>
      </c>
      <c r="F20" s="229"/>
      <c r="G20" s="231" t="str">
        <f>B9</f>
        <v>栃木サッカークラブ　Ｕ－１２</v>
      </c>
      <c r="H20" s="231"/>
      <c r="I20" s="231"/>
      <c r="J20" s="231"/>
      <c r="K20" s="239">
        <f>M20+M21+M22</f>
        <v>0</v>
      </c>
      <c r="L20" s="210" t="s">
        <v>113</v>
      </c>
      <c r="M20" s="10"/>
      <c r="N20" s="10" t="s">
        <v>114</v>
      </c>
      <c r="O20" s="10"/>
      <c r="P20" s="210" t="s">
        <v>115</v>
      </c>
      <c r="Q20" s="239">
        <f>O20+O21+O22</f>
        <v>0</v>
      </c>
      <c r="R20" s="232" t="str">
        <f>E9</f>
        <v>ＦＣバジェルボ那須烏山</v>
      </c>
      <c r="S20" s="232"/>
      <c r="T20" s="232"/>
      <c r="U20" s="232"/>
      <c r="V20" s="151" t="s">
        <v>116</v>
      </c>
      <c r="W20" s="151"/>
      <c r="X20" s="151"/>
      <c r="Y20" s="151"/>
      <c r="Z20" s="12"/>
    </row>
    <row r="21" spans="1:26" ht="17.100000000000001" customHeight="1">
      <c r="C21" s="151"/>
      <c r="D21" s="151"/>
      <c r="E21" s="229"/>
      <c r="F21" s="229"/>
      <c r="G21" s="231"/>
      <c r="H21" s="231"/>
      <c r="I21" s="231"/>
      <c r="J21" s="231"/>
      <c r="K21" s="239"/>
      <c r="L21" s="210"/>
      <c r="M21" s="10"/>
      <c r="N21" s="10" t="s">
        <v>114</v>
      </c>
      <c r="O21" s="10"/>
      <c r="P21" s="210"/>
      <c r="Q21" s="239"/>
      <c r="R21" s="232"/>
      <c r="S21" s="232"/>
      <c r="T21" s="232"/>
      <c r="U21" s="232"/>
      <c r="V21" s="151"/>
      <c r="W21" s="151"/>
      <c r="X21" s="151"/>
      <c r="Y21" s="151"/>
      <c r="Z21" s="12"/>
    </row>
    <row r="22" spans="1:26" ht="17.100000000000001" customHeight="1">
      <c r="C22" s="151"/>
      <c r="D22" s="151"/>
      <c r="E22" s="229"/>
      <c r="F22" s="229"/>
      <c r="G22" s="231"/>
      <c r="H22" s="231"/>
      <c r="I22" s="231"/>
      <c r="J22" s="231"/>
      <c r="K22" s="239"/>
      <c r="L22" s="210"/>
      <c r="M22" s="10"/>
      <c r="N22" s="10" t="s">
        <v>114</v>
      </c>
      <c r="O22" s="10"/>
      <c r="P22" s="210"/>
      <c r="Q22" s="239"/>
      <c r="R22" s="232"/>
      <c r="S22" s="232"/>
      <c r="T22" s="232"/>
      <c r="U22" s="232"/>
      <c r="V22" s="151"/>
      <c r="W22" s="151"/>
      <c r="X22" s="151"/>
      <c r="Y22" s="151"/>
      <c r="Z22" s="12"/>
    </row>
    <row r="23" spans="1:26" ht="17.100000000000001" customHeight="1">
      <c r="C23" s="151" t="s">
        <v>117</v>
      </c>
      <c r="D23" s="151" t="s">
        <v>112</v>
      </c>
      <c r="E23" s="229">
        <v>0.375</v>
      </c>
      <c r="F23" s="229"/>
      <c r="G23" s="211" t="str">
        <f>H9</f>
        <v>ともぞうサッカークラブ</v>
      </c>
      <c r="H23" s="211"/>
      <c r="I23" s="211"/>
      <c r="J23" s="211"/>
      <c r="K23" s="239">
        <f>M23+M24+M25</f>
        <v>0</v>
      </c>
      <c r="L23" s="210" t="s">
        <v>113</v>
      </c>
      <c r="M23" s="10"/>
      <c r="N23" s="10" t="s">
        <v>114</v>
      </c>
      <c r="O23" s="10"/>
      <c r="P23" s="210" t="s">
        <v>115</v>
      </c>
      <c r="Q23" s="239">
        <f>O23+O24+O25</f>
        <v>0</v>
      </c>
      <c r="R23" s="211" t="str">
        <f>K9</f>
        <v>益子ＳＣ</v>
      </c>
      <c r="S23" s="211"/>
      <c r="T23" s="211"/>
      <c r="U23" s="211"/>
      <c r="V23" s="151" t="s">
        <v>118</v>
      </c>
      <c r="W23" s="151"/>
      <c r="X23" s="151"/>
      <c r="Y23" s="151"/>
      <c r="Z23" s="12"/>
    </row>
    <row r="24" spans="1:26" ht="17.100000000000001" customHeight="1">
      <c r="C24" s="151"/>
      <c r="D24" s="151"/>
      <c r="E24" s="229"/>
      <c r="F24" s="229"/>
      <c r="G24" s="211"/>
      <c r="H24" s="211"/>
      <c r="I24" s="211"/>
      <c r="J24" s="211"/>
      <c r="K24" s="239"/>
      <c r="L24" s="210"/>
      <c r="M24" s="10"/>
      <c r="N24" s="10" t="s">
        <v>114</v>
      </c>
      <c r="O24" s="10"/>
      <c r="P24" s="210"/>
      <c r="Q24" s="239"/>
      <c r="R24" s="211"/>
      <c r="S24" s="211"/>
      <c r="T24" s="211"/>
      <c r="U24" s="211"/>
      <c r="V24" s="151"/>
      <c r="W24" s="151"/>
      <c r="X24" s="151"/>
      <c r="Y24" s="151"/>
      <c r="Z24" s="12"/>
    </row>
    <row r="25" spans="1:26" ht="17.100000000000001" customHeight="1">
      <c r="C25" s="151"/>
      <c r="D25" s="151"/>
      <c r="E25" s="229"/>
      <c r="F25" s="229"/>
      <c r="G25" s="211"/>
      <c r="H25" s="211"/>
      <c r="I25" s="211"/>
      <c r="J25" s="211"/>
      <c r="K25" s="239"/>
      <c r="L25" s="210"/>
      <c r="M25" s="10"/>
      <c r="N25" s="10" t="s">
        <v>114</v>
      </c>
      <c r="O25" s="10"/>
      <c r="P25" s="210"/>
      <c r="Q25" s="239"/>
      <c r="R25" s="211"/>
      <c r="S25" s="211"/>
      <c r="T25" s="211"/>
      <c r="U25" s="211"/>
      <c r="V25" s="151"/>
      <c r="W25" s="151"/>
      <c r="X25" s="151"/>
      <c r="Y25" s="151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39"/>
      <c r="W26" s="39"/>
      <c r="X26" s="39"/>
      <c r="Y26" s="39"/>
      <c r="Z26" s="39"/>
    </row>
    <row r="27" spans="1:26" ht="17.100000000000001" customHeight="1">
      <c r="C27" s="151" t="s">
        <v>111</v>
      </c>
      <c r="D27" s="151" t="s">
        <v>119</v>
      </c>
      <c r="E27" s="229">
        <v>0.41666666666666669</v>
      </c>
      <c r="F27" s="229"/>
      <c r="G27" s="211" t="str">
        <f>P9</f>
        <v>ＴＥＡＭリフレＳＣ</v>
      </c>
      <c r="H27" s="211"/>
      <c r="I27" s="211"/>
      <c r="J27" s="211"/>
      <c r="K27" s="239">
        <f>M27+M28+M29</f>
        <v>0</v>
      </c>
      <c r="L27" s="210" t="s">
        <v>113</v>
      </c>
      <c r="M27" s="10"/>
      <c r="N27" s="10" t="s">
        <v>114</v>
      </c>
      <c r="O27" s="10"/>
      <c r="P27" s="210" t="s">
        <v>115</v>
      </c>
      <c r="Q27" s="239">
        <f>O27+O28+O29</f>
        <v>0</v>
      </c>
      <c r="R27" s="211" t="str">
        <f>S9</f>
        <v>ＦＣみらい</v>
      </c>
      <c r="S27" s="211"/>
      <c r="T27" s="211"/>
      <c r="U27" s="211"/>
      <c r="V27" s="151" t="s">
        <v>120</v>
      </c>
      <c r="W27" s="151"/>
      <c r="X27" s="151"/>
      <c r="Y27" s="151"/>
      <c r="Z27" s="12"/>
    </row>
    <row r="28" spans="1:26" ht="17.100000000000001" customHeight="1">
      <c r="C28" s="151"/>
      <c r="D28" s="151"/>
      <c r="E28" s="229"/>
      <c r="F28" s="229"/>
      <c r="G28" s="211"/>
      <c r="H28" s="211"/>
      <c r="I28" s="211"/>
      <c r="J28" s="211"/>
      <c r="K28" s="239"/>
      <c r="L28" s="210"/>
      <c r="M28" s="10"/>
      <c r="N28" s="10" t="s">
        <v>114</v>
      </c>
      <c r="O28" s="10"/>
      <c r="P28" s="210"/>
      <c r="Q28" s="239"/>
      <c r="R28" s="211"/>
      <c r="S28" s="211"/>
      <c r="T28" s="211"/>
      <c r="U28" s="211"/>
      <c r="V28" s="151"/>
      <c r="W28" s="151"/>
      <c r="X28" s="151"/>
      <c r="Y28" s="151"/>
      <c r="Z28" s="12"/>
    </row>
    <row r="29" spans="1:26" ht="17.100000000000001" customHeight="1">
      <c r="C29" s="151"/>
      <c r="D29" s="151"/>
      <c r="E29" s="229"/>
      <c r="F29" s="229"/>
      <c r="G29" s="211"/>
      <c r="H29" s="211"/>
      <c r="I29" s="211"/>
      <c r="J29" s="211"/>
      <c r="K29" s="239"/>
      <c r="L29" s="210"/>
      <c r="M29" s="10"/>
      <c r="N29" s="10" t="s">
        <v>114</v>
      </c>
      <c r="O29" s="10"/>
      <c r="P29" s="210"/>
      <c r="Q29" s="239"/>
      <c r="R29" s="211"/>
      <c r="S29" s="211"/>
      <c r="T29" s="211"/>
      <c r="U29" s="211"/>
      <c r="V29" s="151"/>
      <c r="W29" s="151"/>
      <c r="X29" s="151"/>
      <c r="Y29" s="151"/>
      <c r="Z29" s="12"/>
    </row>
    <row r="30" spans="1:26" ht="17.100000000000001" customHeight="1">
      <c r="C30" s="151" t="s">
        <v>117</v>
      </c>
      <c r="D30" s="151" t="s">
        <v>119</v>
      </c>
      <c r="E30" s="229">
        <v>0.41666666666666669</v>
      </c>
      <c r="F30" s="229"/>
      <c r="G30" s="230" t="s">
        <v>121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1"/>
      <c r="W30" s="1"/>
      <c r="X30" s="1"/>
      <c r="Y30" s="1"/>
      <c r="Z30" s="12"/>
    </row>
    <row r="31" spans="1:26" ht="17.100000000000001" customHeight="1">
      <c r="C31" s="151"/>
      <c r="D31" s="151"/>
      <c r="E31" s="229"/>
      <c r="F31" s="229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1"/>
      <c r="W31" s="1"/>
      <c r="X31" s="1"/>
      <c r="Y31" s="1"/>
      <c r="Z31" s="12"/>
    </row>
    <row r="32" spans="1:26" ht="17.100000000000001" customHeight="1">
      <c r="C32" s="151"/>
      <c r="D32" s="151"/>
      <c r="E32" s="229"/>
      <c r="F32" s="229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1"/>
      <c r="W32" s="1"/>
      <c r="X32" s="1"/>
      <c r="Y32" s="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70"/>
      <c r="L33" s="50"/>
      <c r="M33" s="10"/>
      <c r="N33" s="10"/>
      <c r="O33" s="10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ht="17.100000000000001" customHeight="1">
      <c r="C34" s="151" t="s">
        <v>111</v>
      </c>
      <c r="D34" s="151" t="s">
        <v>122</v>
      </c>
      <c r="E34" s="229">
        <v>0.45833333333333331</v>
      </c>
      <c r="F34" s="229"/>
      <c r="G34" s="231" t="str">
        <f>B9</f>
        <v>栃木サッカークラブ　Ｕ－１２</v>
      </c>
      <c r="H34" s="231"/>
      <c r="I34" s="231"/>
      <c r="J34" s="231"/>
      <c r="K34" s="239">
        <f>M34+M35+M36</f>
        <v>0</v>
      </c>
      <c r="L34" s="210" t="s">
        <v>113</v>
      </c>
      <c r="M34" s="10"/>
      <c r="N34" s="10" t="s">
        <v>114</v>
      </c>
      <c r="O34" s="10"/>
      <c r="P34" s="210" t="s">
        <v>115</v>
      </c>
      <c r="Q34" s="239">
        <f>O34+O35+O36</f>
        <v>0</v>
      </c>
      <c r="R34" s="211" t="str">
        <f>H9</f>
        <v>ともぞうサッカークラブ</v>
      </c>
      <c r="S34" s="211"/>
      <c r="T34" s="211"/>
      <c r="U34" s="211"/>
      <c r="V34" s="151" t="s">
        <v>123</v>
      </c>
      <c r="W34" s="151"/>
      <c r="X34" s="151"/>
      <c r="Y34" s="151"/>
      <c r="Z34" s="12"/>
    </row>
    <row r="35" spans="3:26" ht="17.100000000000001" customHeight="1">
      <c r="C35" s="151"/>
      <c r="D35" s="151"/>
      <c r="E35" s="229"/>
      <c r="F35" s="229"/>
      <c r="G35" s="231"/>
      <c r="H35" s="231"/>
      <c r="I35" s="231"/>
      <c r="J35" s="231"/>
      <c r="K35" s="239"/>
      <c r="L35" s="210"/>
      <c r="M35" s="10"/>
      <c r="N35" s="10" t="s">
        <v>114</v>
      </c>
      <c r="O35" s="10"/>
      <c r="P35" s="210"/>
      <c r="Q35" s="239"/>
      <c r="R35" s="211"/>
      <c r="S35" s="211"/>
      <c r="T35" s="211"/>
      <c r="U35" s="211"/>
      <c r="V35" s="151"/>
      <c r="W35" s="151"/>
      <c r="X35" s="151"/>
      <c r="Y35" s="151"/>
      <c r="Z35" s="12"/>
    </row>
    <row r="36" spans="3:26" ht="17.100000000000001" customHeight="1">
      <c r="C36" s="151"/>
      <c r="D36" s="151"/>
      <c r="E36" s="229"/>
      <c r="F36" s="229"/>
      <c r="G36" s="231"/>
      <c r="H36" s="231"/>
      <c r="I36" s="231"/>
      <c r="J36" s="231"/>
      <c r="K36" s="239"/>
      <c r="L36" s="210"/>
      <c r="M36" s="10"/>
      <c r="N36" s="10" t="s">
        <v>114</v>
      </c>
      <c r="O36" s="10"/>
      <c r="P36" s="210"/>
      <c r="Q36" s="239"/>
      <c r="R36" s="211"/>
      <c r="S36" s="211"/>
      <c r="T36" s="211"/>
      <c r="U36" s="211"/>
      <c r="V36" s="151"/>
      <c r="W36" s="151"/>
      <c r="X36" s="151"/>
      <c r="Y36" s="151"/>
      <c r="Z36" s="12"/>
    </row>
    <row r="37" spans="3:26" ht="17.100000000000001" customHeight="1">
      <c r="C37" s="151" t="s">
        <v>117</v>
      </c>
      <c r="D37" s="151" t="s">
        <v>122</v>
      </c>
      <c r="E37" s="229">
        <v>0.45833333333333331</v>
      </c>
      <c r="F37" s="229"/>
      <c r="G37" s="232" t="str">
        <f>E9</f>
        <v>ＦＣバジェルボ那須烏山</v>
      </c>
      <c r="H37" s="232"/>
      <c r="I37" s="232"/>
      <c r="J37" s="232"/>
      <c r="K37" s="239">
        <f>M37+M38+M39</f>
        <v>0</v>
      </c>
      <c r="L37" s="210" t="s">
        <v>113</v>
      </c>
      <c r="M37" s="10"/>
      <c r="N37" s="10" t="s">
        <v>114</v>
      </c>
      <c r="O37" s="10"/>
      <c r="P37" s="210" t="s">
        <v>115</v>
      </c>
      <c r="Q37" s="239">
        <f>O37+O38+O39</f>
        <v>0</v>
      </c>
      <c r="R37" s="211" t="str">
        <f>K9</f>
        <v>益子ＳＣ</v>
      </c>
      <c r="S37" s="211"/>
      <c r="T37" s="211"/>
      <c r="U37" s="211"/>
      <c r="V37" s="151" t="s">
        <v>124</v>
      </c>
      <c r="W37" s="151"/>
      <c r="X37" s="151"/>
      <c r="Y37" s="151"/>
      <c r="Z37" s="12"/>
    </row>
    <row r="38" spans="3:26" ht="17.100000000000001" customHeight="1">
      <c r="C38" s="151"/>
      <c r="D38" s="151"/>
      <c r="E38" s="229"/>
      <c r="F38" s="229"/>
      <c r="G38" s="232"/>
      <c r="H38" s="232"/>
      <c r="I38" s="232"/>
      <c r="J38" s="232"/>
      <c r="K38" s="239"/>
      <c r="L38" s="210"/>
      <c r="M38" s="10"/>
      <c r="N38" s="10" t="s">
        <v>114</v>
      </c>
      <c r="O38" s="10"/>
      <c r="P38" s="210"/>
      <c r="Q38" s="239"/>
      <c r="R38" s="211"/>
      <c r="S38" s="211"/>
      <c r="T38" s="211"/>
      <c r="U38" s="211"/>
      <c r="V38" s="151"/>
      <c r="W38" s="151"/>
      <c r="X38" s="151"/>
      <c r="Y38" s="151"/>
      <c r="Z38" s="12"/>
    </row>
    <row r="39" spans="3:26" ht="17.100000000000001" customHeight="1">
      <c r="C39" s="151"/>
      <c r="D39" s="151"/>
      <c r="E39" s="229"/>
      <c r="F39" s="229"/>
      <c r="G39" s="232"/>
      <c r="H39" s="232"/>
      <c r="I39" s="232"/>
      <c r="J39" s="232"/>
      <c r="K39" s="239"/>
      <c r="L39" s="210"/>
      <c r="M39" s="10"/>
      <c r="N39" s="10" t="s">
        <v>114</v>
      </c>
      <c r="O39" s="10"/>
      <c r="P39" s="210"/>
      <c r="Q39" s="239"/>
      <c r="R39" s="211"/>
      <c r="S39" s="211"/>
      <c r="T39" s="211"/>
      <c r="U39" s="211"/>
      <c r="V39" s="151"/>
      <c r="W39" s="151"/>
      <c r="X39" s="151"/>
      <c r="Y39" s="151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V40" s="39"/>
      <c r="W40" s="39"/>
      <c r="X40" s="39"/>
      <c r="Y40" s="39"/>
      <c r="Z40" s="39"/>
    </row>
    <row r="41" spans="3:26" ht="17.100000000000001" customHeight="1">
      <c r="C41" s="151" t="s">
        <v>111</v>
      </c>
      <c r="D41" s="151" t="s">
        <v>125</v>
      </c>
      <c r="E41" s="229">
        <v>0.5</v>
      </c>
      <c r="F41" s="229"/>
      <c r="G41" s="211" t="str">
        <f>P9</f>
        <v>ＴＥＡＭリフレＳＣ</v>
      </c>
      <c r="H41" s="211"/>
      <c r="I41" s="211"/>
      <c r="J41" s="211"/>
      <c r="K41" s="239">
        <f>M41+M42+M43</f>
        <v>0</v>
      </c>
      <c r="L41" s="210" t="s">
        <v>113</v>
      </c>
      <c r="M41" s="10"/>
      <c r="N41" s="10" t="s">
        <v>114</v>
      </c>
      <c r="O41" s="10"/>
      <c r="P41" s="210" t="s">
        <v>115</v>
      </c>
      <c r="Q41" s="239">
        <f>O41+O42+O43</f>
        <v>0</v>
      </c>
      <c r="R41" s="211" t="str">
        <f>V9</f>
        <v>御厨フットボールクラブ</v>
      </c>
      <c r="S41" s="211"/>
      <c r="T41" s="211"/>
      <c r="U41" s="211"/>
      <c r="V41" s="151" t="s">
        <v>126</v>
      </c>
      <c r="W41" s="151"/>
      <c r="X41" s="151"/>
      <c r="Y41" s="151"/>
      <c r="Z41" s="12"/>
    </row>
    <row r="42" spans="3:26" ht="17.100000000000001" customHeight="1">
      <c r="C42" s="151"/>
      <c r="D42" s="151"/>
      <c r="E42" s="229"/>
      <c r="F42" s="229"/>
      <c r="G42" s="211"/>
      <c r="H42" s="211"/>
      <c r="I42" s="211"/>
      <c r="J42" s="211"/>
      <c r="K42" s="239"/>
      <c r="L42" s="210"/>
      <c r="M42" s="10"/>
      <c r="N42" s="10" t="s">
        <v>114</v>
      </c>
      <c r="O42" s="10"/>
      <c r="P42" s="210"/>
      <c r="Q42" s="239"/>
      <c r="R42" s="211"/>
      <c r="S42" s="211"/>
      <c r="T42" s="211"/>
      <c r="U42" s="211"/>
      <c r="V42" s="151"/>
      <c r="W42" s="151"/>
      <c r="X42" s="151"/>
      <c r="Y42" s="151"/>
      <c r="Z42" s="12"/>
    </row>
    <row r="43" spans="3:26" ht="17.100000000000001" customHeight="1">
      <c r="C43" s="151"/>
      <c r="D43" s="151"/>
      <c r="E43" s="229"/>
      <c r="F43" s="229"/>
      <c r="G43" s="211"/>
      <c r="H43" s="211"/>
      <c r="I43" s="211"/>
      <c r="J43" s="211"/>
      <c r="K43" s="239"/>
      <c r="L43" s="210"/>
      <c r="M43" s="10"/>
      <c r="N43" s="10" t="s">
        <v>114</v>
      </c>
      <c r="O43" s="10"/>
      <c r="P43" s="210"/>
      <c r="Q43" s="239"/>
      <c r="R43" s="211"/>
      <c r="S43" s="211"/>
      <c r="T43" s="211"/>
      <c r="U43" s="211"/>
      <c r="V43" s="151"/>
      <c r="W43" s="151"/>
      <c r="X43" s="151"/>
      <c r="Y43" s="151"/>
      <c r="Z43" s="12"/>
    </row>
    <row r="44" spans="3:26" ht="17.100000000000001" customHeight="1">
      <c r="C44" s="151" t="s">
        <v>117</v>
      </c>
      <c r="D44" s="151" t="s">
        <v>125</v>
      </c>
      <c r="E44" s="229">
        <v>0.5</v>
      </c>
      <c r="F44" s="229"/>
      <c r="G44" s="230" t="s">
        <v>121</v>
      </c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1"/>
      <c r="W44" s="1"/>
      <c r="X44" s="1"/>
      <c r="Y44" s="1"/>
      <c r="Z44" s="12"/>
    </row>
    <row r="45" spans="3:26" ht="17.100000000000001" customHeight="1">
      <c r="C45" s="151"/>
      <c r="D45" s="151"/>
      <c r="E45" s="229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1"/>
      <c r="W45" s="1"/>
      <c r="X45" s="1"/>
      <c r="Y45" s="1"/>
      <c r="Z45" s="12"/>
    </row>
    <row r="46" spans="3:26" ht="17.100000000000001" customHeight="1">
      <c r="C46" s="151"/>
      <c r="D46" s="151"/>
      <c r="E46" s="229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1"/>
      <c r="W46" s="1"/>
      <c r="X46" s="1"/>
      <c r="Y46" s="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0"/>
      <c r="N47" s="10"/>
      <c r="O47" s="10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ht="17.100000000000001" customHeight="1">
      <c r="C48" s="151" t="s">
        <v>111</v>
      </c>
      <c r="D48" s="151" t="s">
        <v>127</v>
      </c>
      <c r="E48" s="229">
        <v>0.54166666666666663</v>
      </c>
      <c r="F48" s="229"/>
      <c r="G48" s="231" t="str">
        <f>B9</f>
        <v>栃木サッカークラブ　Ｕ－１２</v>
      </c>
      <c r="H48" s="231"/>
      <c r="I48" s="231"/>
      <c r="J48" s="231"/>
      <c r="K48" s="239">
        <f>M48+M49+M50</f>
        <v>0</v>
      </c>
      <c r="L48" s="210" t="s">
        <v>113</v>
      </c>
      <c r="M48" s="10"/>
      <c r="N48" s="10" t="s">
        <v>114</v>
      </c>
      <c r="O48" s="10"/>
      <c r="P48" s="210" t="s">
        <v>115</v>
      </c>
      <c r="Q48" s="239">
        <f>O48+O49+O50</f>
        <v>0</v>
      </c>
      <c r="R48" s="211" t="str">
        <f>K9</f>
        <v>益子ＳＣ</v>
      </c>
      <c r="S48" s="211"/>
      <c r="T48" s="211"/>
      <c r="U48" s="211"/>
      <c r="V48" s="151" t="s">
        <v>128</v>
      </c>
      <c r="W48" s="151"/>
      <c r="X48" s="151"/>
      <c r="Y48" s="151"/>
      <c r="Z48" s="12"/>
    </row>
    <row r="49" spans="1:27" ht="17.100000000000001" customHeight="1">
      <c r="C49" s="151"/>
      <c r="D49" s="151"/>
      <c r="E49" s="229"/>
      <c r="F49" s="229"/>
      <c r="G49" s="231"/>
      <c r="H49" s="231"/>
      <c r="I49" s="231"/>
      <c r="J49" s="231"/>
      <c r="K49" s="239"/>
      <c r="L49" s="210"/>
      <c r="M49" s="10"/>
      <c r="N49" s="10" t="s">
        <v>114</v>
      </c>
      <c r="O49" s="10"/>
      <c r="P49" s="210"/>
      <c r="Q49" s="239"/>
      <c r="R49" s="211"/>
      <c r="S49" s="211"/>
      <c r="T49" s="211"/>
      <c r="U49" s="211"/>
      <c r="V49" s="151"/>
      <c r="W49" s="151"/>
      <c r="X49" s="151"/>
      <c r="Y49" s="151"/>
      <c r="Z49" s="12"/>
    </row>
    <row r="50" spans="1:27" ht="17.100000000000001" customHeight="1">
      <c r="C50" s="151"/>
      <c r="D50" s="151"/>
      <c r="E50" s="229"/>
      <c r="F50" s="229"/>
      <c r="G50" s="231"/>
      <c r="H50" s="231"/>
      <c r="I50" s="231"/>
      <c r="J50" s="231"/>
      <c r="K50" s="239"/>
      <c r="L50" s="210"/>
      <c r="M50" s="10"/>
      <c r="N50" s="10" t="s">
        <v>114</v>
      </c>
      <c r="O50" s="10"/>
      <c r="P50" s="210"/>
      <c r="Q50" s="239"/>
      <c r="R50" s="211"/>
      <c r="S50" s="211"/>
      <c r="T50" s="211"/>
      <c r="U50" s="211"/>
      <c r="V50" s="151"/>
      <c r="W50" s="151"/>
      <c r="X50" s="151"/>
      <c r="Y50" s="151"/>
      <c r="Z50" s="12"/>
    </row>
    <row r="51" spans="1:27" ht="17.100000000000001" customHeight="1">
      <c r="C51" s="151" t="s">
        <v>117</v>
      </c>
      <c r="D51" s="151" t="s">
        <v>127</v>
      </c>
      <c r="E51" s="229">
        <v>0.54166666666666663</v>
      </c>
      <c r="F51" s="229"/>
      <c r="G51" s="232" t="str">
        <f>E9</f>
        <v>ＦＣバジェルボ那須烏山</v>
      </c>
      <c r="H51" s="232"/>
      <c r="I51" s="232"/>
      <c r="J51" s="232"/>
      <c r="K51" s="239">
        <f>M51+M52+M53</f>
        <v>0</v>
      </c>
      <c r="L51" s="210" t="s">
        <v>113</v>
      </c>
      <c r="M51" s="10"/>
      <c r="N51" s="10" t="s">
        <v>114</v>
      </c>
      <c r="O51" s="10"/>
      <c r="P51" s="210" t="s">
        <v>115</v>
      </c>
      <c r="Q51" s="239">
        <f>O51+O52+O53</f>
        <v>0</v>
      </c>
      <c r="R51" s="211" t="str">
        <f>H9</f>
        <v>ともぞうサッカークラブ</v>
      </c>
      <c r="S51" s="211"/>
      <c r="T51" s="211"/>
      <c r="U51" s="211"/>
      <c r="V51" s="151" t="s">
        <v>129</v>
      </c>
      <c r="W51" s="151"/>
      <c r="X51" s="151"/>
      <c r="Y51" s="151"/>
      <c r="Z51" s="12"/>
    </row>
    <row r="52" spans="1:27" ht="17.100000000000001" customHeight="1">
      <c r="C52" s="151"/>
      <c r="D52" s="151"/>
      <c r="E52" s="229"/>
      <c r="F52" s="229"/>
      <c r="G52" s="232"/>
      <c r="H52" s="232"/>
      <c r="I52" s="232"/>
      <c r="J52" s="232"/>
      <c r="K52" s="239"/>
      <c r="L52" s="210"/>
      <c r="M52" s="10"/>
      <c r="N52" s="10" t="s">
        <v>114</v>
      </c>
      <c r="O52" s="10"/>
      <c r="P52" s="210"/>
      <c r="Q52" s="239"/>
      <c r="R52" s="211"/>
      <c r="S52" s="211"/>
      <c r="T52" s="211"/>
      <c r="U52" s="211"/>
      <c r="V52" s="151"/>
      <c r="W52" s="151"/>
      <c r="X52" s="151"/>
      <c r="Y52" s="151"/>
      <c r="Z52" s="12"/>
    </row>
    <row r="53" spans="1:27" ht="17.100000000000001" customHeight="1">
      <c r="C53" s="151"/>
      <c r="D53" s="151"/>
      <c r="E53" s="229"/>
      <c r="F53" s="229"/>
      <c r="G53" s="232"/>
      <c r="H53" s="232"/>
      <c r="I53" s="232"/>
      <c r="J53" s="232"/>
      <c r="K53" s="239"/>
      <c r="L53" s="210"/>
      <c r="M53" s="10"/>
      <c r="N53" s="10" t="s">
        <v>114</v>
      </c>
      <c r="O53" s="10"/>
      <c r="P53" s="210"/>
      <c r="Q53" s="239"/>
      <c r="R53" s="211"/>
      <c r="S53" s="211"/>
      <c r="T53" s="211"/>
      <c r="U53" s="211"/>
      <c r="V53" s="151"/>
      <c r="W53" s="151"/>
      <c r="X53" s="151"/>
      <c r="Y53" s="151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51" t="s">
        <v>111</v>
      </c>
      <c r="D55" s="151" t="s">
        <v>130</v>
      </c>
      <c r="E55" s="229">
        <v>0.58333333333333337</v>
      </c>
      <c r="F55" s="229"/>
      <c r="G55" s="211" t="str">
        <f>S9</f>
        <v>ＦＣみらい</v>
      </c>
      <c r="H55" s="211"/>
      <c r="I55" s="211"/>
      <c r="J55" s="211"/>
      <c r="K55" s="239">
        <f>M55+M56+M57</f>
        <v>0</v>
      </c>
      <c r="L55" s="210" t="s">
        <v>113</v>
      </c>
      <c r="M55" s="10"/>
      <c r="N55" s="10" t="s">
        <v>114</v>
      </c>
      <c r="O55" s="10"/>
      <c r="P55" s="210" t="s">
        <v>115</v>
      </c>
      <c r="Q55" s="239">
        <f>O55+O56+O57</f>
        <v>0</v>
      </c>
      <c r="R55" s="211" t="str">
        <f>V9</f>
        <v>御厨フットボールクラブ</v>
      </c>
      <c r="S55" s="211"/>
      <c r="T55" s="211"/>
      <c r="U55" s="211"/>
      <c r="V55" s="151" t="s">
        <v>131</v>
      </c>
      <c r="W55" s="151"/>
      <c r="X55" s="151"/>
      <c r="Y55" s="151"/>
      <c r="Z55" s="12"/>
    </row>
    <row r="56" spans="1:27" ht="17.100000000000001" customHeight="1">
      <c r="C56" s="151"/>
      <c r="D56" s="151"/>
      <c r="E56" s="229"/>
      <c r="F56" s="229"/>
      <c r="G56" s="211"/>
      <c r="H56" s="211"/>
      <c r="I56" s="211"/>
      <c r="J56" s="211"/>
      <c r="K56" s="239"/>
      <c r="L56" s="210"/>
      <c r="M56" s="10"/>
      <c r="N56" s="10" t="s">
        <v>114</v>
      </c>
      <c r="O56" s="10"/>
      <c r="P56" s="210"/>
      <c r="Q56" s="239"/>
      <c r="R56" s="211"/>
      <c r="S56" s="211"/>
      <c r="T56" s="211"/>
      <c r="U56" s="211"/>
      <c r="V56" s="151"/>
      <c r="W56" s="151"/>
      <c r="X56" s="151"/>
      <c r="Y56" s="151"/>
      <c r="Z56" s="12"/>
    </row>
    <row r="57" spans="1:27" ht="17.100000000000001" customHeight="1">
      <c r="C57" s="151"/>
      <c r="D57" s="151"/>
      <c r="E57" s="229"/>
      <c r="F57" s="229"/>
      <c r="G57" s="211"/>
      <c r="H57" s="211"/>
      <c r="I57" s="211"/>
      <c r="J57" s="211"/>
      <c r="K57" s="239"/>
      <c r="L57" s="210"/>
      <c r="M57" s="10"/>
      <c r="N57" s="10" t="s">
        <v>114</v>
      </c>
      <c r="O57" s="10"/>
      <c r="P57" s="210"/>
      <c r="Q57" s="239"/>
      <c r="R57" s="211"/>
      <c r="S57" s="211"/>
      <c r="T57" s="211"/>
      <c r="U57" s="211"/>
      <c r="V57" s="151"/>
      <c r="W57" s="151"/>
      <c r="X57" s="151"/>
      <c r="Y57" s="151"/>
      <c r="Z57" s="12"/>
    </row>
    <row r="58" spans="1:27" ht="17.100000000000001" customHeight="1">
      <c r="C58" s="151" t="s">
        <v>117</v>
      </c>
      <c r="D58" s="151" t="s">
        <v>130</v>
      </c>
      <c r="E58" s="229">
        <v>0.58333333333333337</v>
      </c>
      <c r="F58" s="229"/>
      <c r="G58" s="230" t="s">
        <v>121</v>
      </c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1"/>
      <c r="W58" s="1"/>
      <c r="X58" s="1"/>
      <c r="Y58" s="1"/>
      <c r="Z58" s="12"/>
    </row>
    <row r="59" spans="1:27" ht="17.100000000000001" customHeight="1">
      <c r="C59" s="151"/>
      <c r="D59" s="151"/>
      <c r="E59" s="229"/>
      <c r="F59" s="229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1"/>
      <c r="W59" s="1"/>
      <c r="X59" s="1"/>
      <c r="Y59" s="1"/>
      <c r="Z59" s="12"/>
    </row>
    <row r="60" spans="1:27" ht="17.100000000000001" customHeight="1">
      <c r="C60" s="151"/>
      <c r="D60" s="151"/>
      <c r="E60" s="229"/>
      <c r="F60" s="229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1"/>
      <c r="W60" s="1"/>
      <c r="X60" s="1"/>
      <c r="Y60" s="1"/>
      <c r="Z60" s="12"/>
    </row>
    <row r="61" spans="1:27" ht="17.100000000000001" customHeight="1"/>
    <row r="62" spans="1:27" ht="32.1" customHeight="1">
      <c r="A62" s="227" t="str">
        <f>F4</f>
        <v>A</v>
      </c>
      <c r="B62" s="227"/>
      <c r="C62" s="218" t="str">
        <f>A64</f>
        <v>栃木サッカークラブ　Ｕ－１２</v>
      </c>
      <c r="D62" s="218"/>
      <c r="E62" s="228" t="str">
        <f>A66</f>
        <v>ＦＣバジェルボ那須烏山</v>
      </c>
      <c r="F62" s="228"/>
      <c r="G62" s="228" t="str">
        <f>A68</f>
        <v>ともぞうサッカークラブ</v>
      </c>
      <c r="H62" s="228"/>
      <c r="I62" s="218" t="str">
        <f>A70</f>
        <v>益子ＳＣ</v>
      </c>
      <c r="J62" s="218"/>
      <c r="K62" s="212" t="s">
        <v>132</v>
      </c>
      <c r="L62" s="213" t="s">
        <v>133</v>
      </c>
      <c r="M62" s="212" t="s">
        <v>134</v>
      </c>
      <c r="O62" s="227" t="str">
        <f>S4</f>
        <v>B</v>
      </c>
      <c r="P62" s="227"/>
      <c r="Q62" s="218" t="str">
        <f>P9</f>
        <v>ＴＥＡＭリフレＳＣ</v>
      </c>
      <c r="R62" s="218"/>
      <c r="S62" s="218" t="str">
        <f>S9</f>
        <v>ＦＣみらい</v>
      </c>
      <c r="T62" s="218"/>
      <c r="U62" s="219" t="str">
        <f>V9</f>
        <v>御厨フットボールクラブ</v>
      </c>
      <c r="V62" s="219"/>
      <c r="W62" s="212" t="s">
        <v>132</v>
      </c>
      <c r="X62" s="213" t="s">
        <v>133</v>
      </c>
      <c r="Y62" s="212" t="s">
        <v>134</v>
      </c>
    </row>
    <row r="63" spans="1:27" ht="32.1" customHeight="1">
      <c r="A63" s="227"/>
      <c r="B63" s="227"/>
      <c r="C63" s="218"/>
      <c r="D63" s="218"/>
      <c r="E63" s="228"/>
      <c r="F63" s="228"/>
      <c r="G63" s="228"/>
      <c r="H63" s="228"/>
      <c r="I63" s="218"/>
      <c r="J63" s="218"/>
      <c r="K63" s="212"/>
      <c r="L63" s="213"/>
      <c r="M63" s="212"/>
      <c r="O63" s="227"/>
      <c r="P63" s="227"/>
      <c r="Q63" s="218"/>
      <c r="R63" s="218"/>
      <c r="S63" s="218"/>
      <c r="T63" s="218"/>
      <c r="U63" s="219"/>
      <c r="V63" s="219"/>
      <c r="W63" s="212"/>
      <c r="X63" s="213"/>
      <c r="Y63" s="212"/>
      <c r="Z63" s="64"/>
      <c r="AA63" s="82"/>
    </row>
    <row r="64" spans="1:27" ht="18" customHeight="1">
      <c r="A64" s="226" t="str">
        <f>B9</f>
        <v>栃木サッカークラブ　Ｕ－１２</v>
      </c>
      <c r="B64" s="226"/>
      <c r="C64" s="293"/>
      <c r="D64" s="294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97">
        <f>COUNTIF(C65:J65,"○")*3+COUNTIF(C65:J65,"△")</f>
        <v>3</v>
      </c>
      <c r="L64" s="297">
        <f>E64-F64+G64-H64+I64-J64</f>
        <v>0</v>
      </c>
      <c r="M64" s="222"/>
      <c r="N64" s="52"/>
      <c r="O64" s="214" t="str">
        <f>P9</f>
        <v>ＴＥＡＭリフレＳＣ</v>
      </c>
      <c r="P64" s="215"/>
      <c r="Q64" s="289"/>
      <c r="R64" s="290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304">
        <f>COUNTIF(Q65:V65,"○")*3+COUNTIF(Q65:V65,"△")</f>
        <v>2</v>
      </c>
      <c r="X64" s="304">
        <f>S64-T64+U64-V64</f>
        <v>0</v>
      </c>
      <c r="Y64" s="202"/>
      <c r="AA64" s="1"/>
    </row>
    <row r="65" spans="1:27" ht="18" customHeight="1">
      <c r="A65" s="226"/>
      <c r="B65" s="226"/>
      <c r="C65" s="295"/>
      <c r="D65" s="296"/>
      <c r="E65" s="287" t="str">
        <f>IF(E64&gt;F64,"○",IF(E64&lt;F64,"×",IF(E64=F64,"△")))</f>
        <v>△</v>
      </c>
      <c r="F65" s="288"/>
      <c r="G65" s="287" t="str">
        <f>IF(G64&gt;H64,"○",IF(G64&lt;H64,"×",IF(G64=H64,"△")))</f>
        <v>△</v>
      </c>
      <c r="H65" s="288"/>
      <c r="I65" s="287" t="str">
        <f>IF(I64&gt;J64,"○",IF(I64&lt;J64,"×",IF(I64=J64,"△")))</f>
        <v>△</v>
      </c>
      <c r="J65" s="288"/>
      <c r="K65" s="298"/>
      <c r="L65" s="298"/>
      <c r="M65" s="223"/>
      <c r="N65" s="52"/>
      <c r="O65" s="216"/>
      <c r="P65" s="217"/>
      <c r="Q65" s="291"/>
      <c r="R65" s="292"/>
      <c r="S65" s="287" t="str">
        <f>IF(S64&gt;T64,"○",IF(S64&lt;T64,"×",IF(S64=T64,"△")))</f>
        <v>△</v>
      </c>
      <c r="T65" s="288"/>
      <c r="U65" s="287" t="str">
        <f>IF(U64&gt;V64,"○",IF(U64&lt;V64,"×",IF(U64=V64,"△")))</f>
        <v>△</v>
      </c>
      <c r="V65" s="288"/>
      <c r="W65" s="304"/>
      <c r="X65" s="304"/>
      <c r="Y65" s="204"/>
      <c r="AA65" s="1"/>
    </row>
    <row r="66" spans="1:27" ht="18" customHeight="1">
      <c r="A66" s="221" t="str">
        <f>E9</f>
        <v>ＦＣバジェルボ那須烏山</v>
      </c>
      <c r="B66" s="221"/>
      <c r="C66" s="89">
        <f>F64</f>
        <v>0</v>
      </c>
      <c r="D66" s="89">
        <f>E64</f>
        <v>0</v>
      </c>
      <c r="E66" s="289"/>
      <c r="F66" s="290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97">
        <f>COUNTIF(C67:J67,"○")*3+COUNTIF(C67:J67,"△")</f>
        <v>3</v>
      </c>
      <c r="L66" s="297">
        <f>C66-D66+G66-H66+I66-J66</f>
        <v>0</v>
      </c>
      <c r="M66" s="222"/>
      <c r="N66" s="52"/>
      <c r="O66" s="214" t="str">
        <f>S9</f>
        <v>ＦＣみらい</v>
      </c>
      <c r="P66" s="215"/>
      <c r="Q66" s="89">
        <f>T64</f>
        <v>0</v>
      </c>
      <c r="R66" s="89">
        <f>S64</f>
        <v>0</v>
      </c>
      <c r="S66" s="289"/>
      <c r="T66" s="290"/>
      <c r="U66" s="89">
        <f>K55</f>
        <v>0</v>
      </c>
      <c r="V66" s="89">
        <f>Q55</f>
        <v>0</v>
      </c>
      <c r="W66" s="304">
        <f>COUNTIF(Q67:V67,"○")*3+COUNTIF(Q67:V67,"△")</f>
        <v>2</v>
      </c>
      <c r="X66" s="304">
        <f>Q66-R66+U66-V66</f>
        <v>0</v>
      </c>
      <c r="Y66" s="202"/>
      <c r="AA66" s="1"/>
    </row>
    <row r="67" spans="1:27" ht="18" customHeight="1">
      <c r="A67" s="221"/>
      <c r="B67" s="221"/>
      <c r="C67" s="287" t="str">
        <f>IF(C66&gt;D66,"○",IF(C66&lt;D66,"×",IF(C66=D66,"△")))</f>
        <v>△</v>
      </c>
      <c r="D67" s="288"/>
      <c r="E67" s="291"/>
      <c r="F67" s="292"/>
      <c r="G67" s="287" t="str">
        <f>IF(G66&gt;H66,"○",IF(G66&lt;H66,"×",IF(G66=H66,"△")))</f>
        <v>△</v>
      </c>
      <c r="H67" s="288"/>
      <c r="I67" s="287" t="str">
        <f>IF(I66&gt;J66,"○",IF(I66&lt;J66,"×",IF(I66=J66,"△")))</f>
        <v>△</v>
      </c>
      <c r="J67" s="288"/>
      <c r="K67" s="298"/>
      <c r="L67" s="298"/>
      <c r="M67" s="223"/>
      <c r="N67" s="52"/>
      <c r="O67" s="216"/>
      <c r="P67" s="217"/>
      <c r="Q67" s="287" t="str">
        <f>IF(Q66&gt;R66,"○",IF(Q66&lt;R66,"×",IF(Q66=R66,"△")))</f>
        <v>△</v>
      </c>
      <c r="R67" s="288"/>
      <c r="S67" s="291"/>
      <c r="T67" s="292"/>
      <c r="U67" s="287" t="str">
        <f>IF(U66&gt;V66,"○",IF(U66&lt;V66,"×",IF(U66=V66,"△")))</f>
        <v>△</v>
      </c>
      <c r="V67" s="288"/>
      <c r="W67" s="304"/>
      <c r="X67" s="304"/>
      <c r="Y67" s="204"/>
      <c r="AA67" s="1"/>
    </row>
    <row r="68" spans="1:27" ht="18" customHeight="1">
      <c r="A68" s="221" t="str">
        <f>H9</f>
        <v>ともぞうサッカークラブ</v>
      </c>
      <c r="B68" s="22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89"/>
      <c r="H68" s="290"/>
      <c r="I68" s="89">
        <f>K23</f>
        <v>0</v>
      </c>
      <c r="J68" s="89">
        <f>Q23</f>
        <v>0</v>
      </c>
      <c r="K68" s="297">
        <f>COUNTIF(C69:J69,"○")*3+COUNTIF(C69:J69,"△")</f>
        <v>3</v>
      </c>
      <c r="L68" s="297">
        <f>C68-D68+E68-F68+I68-J68</f>
        <v>0</v>
      </c>
      <c r="M68" s="222"/>
      <c r="N68" s="52"/>
      <c r="O68" s="214" t="str">
        <f>V9</f>
        <v>御厨フットボールクラブ</v>
      </c>
      <c r="P68" s="215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89"/>
      <c r="V68" s="290"/>
      <c r="W68" s="304">
        <f>COUNTIF(Q69:V69,"○")*3+COUNTIF(Q69:V69,"△")</f>
        <v>2</v>
      </c>
      <c r="X68" s="304">
        <f>Q68-R68+S68-T68</f>
        <v>0</v>
      </c>
      <c r="Y68" s="202"/>
      <c r="AA68" s="1"/>
    </row>
    <row r="69" spans="1:27" ht="18" customHeight="1">
      <c r="A69" s="221"/>
      <c r="B69" s="221"/>
      <c r="C69" s="287" t="str">
        <f>IF(C68&gt;D68,"○",IF(C68&lt;D68,"×",IF(C68=D68,"△")))</f>
        <v>△</v>
      </c>
      <c r="D69" s="288"/>
      <c r="E69" s="287" t="str">
        <f>IF(E68&gt;F68,"○",IF(E68&lt;F68,"×",IF(E68=F68,"△")))</f>
        <v>△</v>
      </c>
      <c r="F69" s="288"/>
      <c r="G69" s="291"/>
      <c r="H69" s="292"/>
      <c r="I69" s="287" t="str">
        <f>IF(I68&gt;J68,"○",IF(I68&lt;J68,"×",IF(I68=J68,"△")))</f>
        <v>△</v>
      </c>
      <c r="J69" s="288"/>
      <c r="K69" s="298"/>
      <c r="L69" s="298"/>
      <c r="M69" s="223"/>
      <c r="N69" s="52"/>
      <c r="O69" s="216"/>
      <c r="P69" s="217"/>
      <c r="Q69" s="287" t="str">
        <f>IF(Q68&gt;R68,"○",IF(Q68&lt;R68,"×",IF(Q68=R68,"△")))</f>
        <v>△</v>
      </c>
      <c r="R69" s="288"/>
      <c r="S69" s="287" t="str">
        <f>IF(S68&gt;T68,"○",IF(S68&lt;T68,"×",IF(S68=T68,"△")))</f>
        <v>△</v>
      </c>
      <c r="T69" s="288"/>
      <c r="U69" s="291"/>
      <c r="V69" s="292"/>
      <c r="W69" s="304"/>
      <c r="X69" s="304"/>
      <c r="Y69" s="204"/>
      <c r="Z69" s="1"/>
      <c r="AA69" s="1"/>
    </row>
    <row r="70" spans="1:27" ht="18" customHeight="1">
      <c r="A70" s="221" t="str">
        <f>K9</f>
        <v>益子ＳＣ</v>
      </c>
      <c r="B70" s="22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93"/>
      <c r="J70" s="294"/>
      <c r="K70" s="297">
        <f>COUNTIF(C71:J71,"○")*3+COUNTIF(C71:J71,"△")</f>
        <v>3</v>
      </c>
      <c r="L70" s="297">
        <f>C70-D70+E70-F70+G70-H70</f>
        <v>0</v>
      </c>
      <c r="M70" s="222"/>
      <c r="N70" s="52"/>
      <c r="O70" s="224"/>
      <c r="P70" s="224"/>
      <c r="Q70" s="81"/>
      <c r="R70" s="81"/>
      <c r="S70" s="81"/>
      <c r="T70" s="81"/>
      <c r="U70" s="81"/>
      <c r="V70" s="81"/>
      <c r="W70" s="220"/>
      <c r="X70" s="220"/>
      <c r="Y70" s="220"/>
      <c r="Z70" s="151"/>
      <c r="AA70" s="151"/>
    </row>
    <row r="71" spans="1:27" ht="18" customHeight="1">
      <c r="A71" s="221"/>
      <c r="B71" s="221"/>
      <c r="C71" s="287" t="str">
        <f>IF(C70&gt;D70,"○",IF(C70&lt;D70,"×",IF(C70=D70,"△")))</f>
        <v>△</v>
      </c>
      <c r="D71" s="288"/>
      <c r="E71" s="287" t="str">
        <f>IF(E70&gt;F70,"○",IF(E70&lt;F70,"×",IF(E70=F70,"△")))</f>
        <v>△</v>
      </c>
      <c r="F71" s="288"/>
      <c r="G71" s="287" t="str">
        <f>IF(G70&gt;H70,"○",IF(G70&lt;H70,"×",IF(G70=H70,"△")))</f>
        <v>△</v>
      </c>
      <c r="H71" s="288"/>
      <c r="I71" s="295"/>
      <c r="J71" s="296"/>
      <c r="K71" s="298"/>
      <c r="L71" s="298"/>
      <c r="M71" s="223"/>
      <c r="N71" s="52"/>
      <c r="O71" s="225"/>
      <c r="P71" s="225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</sheetData>
  <mergeCells count="201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P34:P36"/>
    <mergeCell ref="Q34:Q36"/>
    <mergeCell ref="R34:U36"/>
    <mergeCell ref="Q37:Q39"/>
    <mergeCell ref="R37:U39"/>
    <mergeCell ref="V27:Y29"/>
    <mergeCell ref="C30:C32"/>
    <mergeCell ref="D30:D32"/>
    <mergeCell ref="E30:F32"/>
    <mergeCell ref="C34:C36"/>
    <mergeCell ref="D34:D36"/>
    <mergeCell ref="E34:F36"/>
    <mergeCell ref="G34:J36"/>
    <mergeCell ref="K34:K36"/>
    <mergeCell ref="L34:L36"/>
    <mergeCell ref="V34:Y36"/>
    <mergeCell ref="G30:U32"/>
    <mergeCell ref="V37:Y39"/>
    <mergeCell ref="P37:P39"/>
    <mergeCell ref="C37:C39"/>
    <mergeCell ref="D37:D39"/>
    <mergeCell ref="E37:F39"/>
    <mergeCell ref="G37:J39"/>
    <mergeCell ref="K37:K39"/>
    <mergeCell ref="L37:L39"/>
    <mergeCell ref="C48:C50"/>
    <mergeCell ref="D48:D50"/>
    <mergeCell ref="E48:F50"/>
    <mergeCell ref="G48:J50"/>
    <mergeCell ref="K48:K50"/>
    <mergeCell ref="L48:L50"/>
    <mergeCell ref="C51:C53"/>
    <mergeCell ref="D51:D53"/>
    <mergeCell ref="E51:F53"/>
    <mergeCell ref="G51:J53"/>
    <mergeCell ref="K51:K53"/>
    <mergeCell ref="L51:L53"/>
    <mergeCell ref="C41:C43"/>
    <mergeCell ref="D41:D43"/>
    <mergeCell ref="E41:F43"/>
    <mergeCell ref="G41:J43"/>
    <mergeCell ref="K41:K43"/>
    <mergeCell ref="L41:L43"/>
    <mergeCell ref="C44:C46"/>
    <mergeCell ref="D44:D46"/>
    <mergeCell ref="E44:F46"/>
    <mergeCell ref="G44:U46"/>
    <mergeCell ref="C58:C60"/>
    <mergeCell ref="D58:D60"/>
    <mergeCell ref="E58:F60"/>
    <mergeCell ref="G55:J57"/>
    <mergeCell ref="K55:K57"/>
    <mergeCell ref="L55:L57"/>
    <mergeCell ref="P55:P57"/>
    <mergeCell ref="Q55:Q57"/>
    <mergeCell ref="R55:U57"/>
    <mergeCell ref="C55:C57"/>
    <mergeCell ref="D55:D57"/>
    <mergeCell ref="E55:F57"/>
    <mergeCell ref="G58:U60"/>
    <mergeCell ref="A62:B63"/>
    <mergeCell ref="C62:D63"/>
    <mergeCell ref="E62:F63"/>
    <mergeCell ref="G62:H63"/>
    <mergeCell ref="I62:J63"/>
    <mergeCell ref="K62:K63"/>
    <mergeCell ref="L62:L63"/>
    <mergeCell ref="M62:M63"/>
    <mergeCell ref="O62:P63"/>
    <mergeCell ref="E65:F65"/>
    <mergeCell ref="G65:H65"/>
    <mergeCell ref="I65:J65"/>
    <mergeCell ref="S65:T65"/>
    <mergeCell ref="U65:V65"/>
    <mergeCell ref="A64:B65"/>
    <mergeCell ref="C64:D65"/>
    <mergeCell ref="K64:K65"/>
    <mergeCell ref="L64:L65"/>
    <mergeCell ref="M64:M65"/>
    <mergeCell ref="Q64:R65"/>
    <mergeCell ref="C67:D67"/>
    <mergeCell ref="G67:H67"/>
    <mergeCell ref="I67:J67"/>
    <mergeCell ref="Q67:R67"/>
    <mergeCell ref="U67:V67"/>
    <mergeCell ref="A66:B67"/>
    <mergeCell ref="E66:F67"/>
    <mergeCell ref="K66:K67"/>
    <mergeCell ref="L66:L67"/>
    <mergeCell ref="M66:M67"/>
    <mergeCell ref="U68:V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Z70:Z71"/>
    <mergeCell ref="AA70:AA71"/>
    <mergeCell ref="C71:D71"/>
    <mergeCell ref="E71:F71"/>
    <mergeCell ref="G71:H71"/>
    <mergeCell ref="Q71:R71"/>
    <mergeCell ref="S71:T71"/>
    <mergeCell ref="U71:V71"/>
    <mergeCell ref="A70:B71"/>
    <mergeCell ref="I70:J71"/>
    <mergeCell ref="K70:K71"/>
    <mergeCell ref="L70:L71"/>
    <mergeCell ref="M70:M71"/>
    <mergeCell ref="O70:P71"/>
    <mergeCell ref="X68:X69"/>
    <mergeCell ref="X66:X67"/>
    <mergeCell ref="X64:X65"/>
    <mergeCell ref="W68:W69"/>
    <mergeCell ref="W66:W67"/>
    <mergeCell ref="W64:W65"/>
    <mergeCell ref="Y68:Y69"/>
    <mergeCell ref="W70:X71"/>
    <mergeCell ref="Y70:Y71"/>
    <mergeCell ref="Y64:Y65"/>
    <mergeCell ref="Y66:Y67"/>
    <mergeCell ref="Y62:Y63"/>
    <mergeCell ref="X62:X63"/>
    <mergeCell ref="W62:W63"/>
    <mergeCell ref="S66:T67"/>
    <mergeCell ref="O66:P67"/>
    <mergeCell ref="O64:P65"/>
    <mergeCell ref="Q62:R63"/>
    <mergeCell ref="S62:T63"/>
    <mergeCell ref="U62:V63"/>
    <mergeCell ref="V55:Y57"/>
    <mergeCell ref="V51:Y53"/>
    <mergeCell ref="V48:Y50"/>
    <mergeCell ref="V41:Y43"/>
    <mergeCell ref="P41:P43"/>
    <mergeCell ref="Q41:Q43"/>
    <mergeCell ref="R41:U43"/>
    <mergeCell ref="P48:P50"/>
    <mergeCell ref="Q48:Q50"/>
    <mergeCell ref="R48:U50"/>
    <mergeCell ref="P51:P53"/>
    <mergeCell ref="Q51:Q53"/>
    <mergeCell ref="R51:U53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106</v>
      </c>
      <c r="B1" s="40"/>
      <c r="C1" s="40"/>
      <c r="D1" s="234">
        <f>組み合わせ!C4</f>
        <v>44549</v>
      </c>
      <c r="E1" s="235"/>
      <c r="F1" s="235"/>
      <c r="G1" s="40"/>
      <c r="H1" s="40" t="s">
        <v>107</v>
      </c>
      <c r="O1" s="235" t="s">
        <v>135</v>
      </c>
      <c r="P1" s="235"/>
      <c r="Q1" s="235"/>
      <c r="S1" s="235" t="str">
        <f>組み合わせ!A25</f>
        <v>足利市西部多目的広場（あしスタ）</v>
      </c>
      <c r="T1" s="235"/>
      <c r="U1" s="235"/>
      <c r="V1" s="235"/>
      <c r="W1" s="235"/>
      <c r="X1" s="235"/>
      <c r="Y1" s="235"/>
      <c r="Z1" s="235"/>
      <c r="AA1" s="235"/>
    </row>
    <row r="2" spans="1:27" ht="23.1" customHeight="1">
      <c r="A2" s="40"/>
      <c r="B2" s="40"/>
      <c r="C2" s="40"/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35"/>
      <c r="P3" s="235"/>
      <c r="Q3" s="235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35" t="s">
        <v>136</v>
      </c>
      <c r="G4" s="235"/>
      <c r="H4" s="40"/>
      <c r="P4" s="29"/>
      <c r="Q4" s="29"/>
      <c r="R4" s="29"/>
      <c r="S4" s="235" t="s">
        <v>137</v>
      </c>
      <c r="T4" s="235"/>
      <c r="U4" s="40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43"/>
      <c r="U5" s="5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1"/>
    </row>
    <row r="8" spans="1:27" ht="20.100000000000001" customHeight="1">
      <c r="A8" s="1"/>
      <c r="B8" s="151">
        <v>1</v>
      </c>
      <c r="C8" s="151"/>
      <c r="D8" s="1"/>
      <c r="E8" s="151">
        <v>2</v>
      </c>
      <c r="F8" s="151"/>
      <c r="G8" s="1"/>
      <c r="H8" s="151">
        <v>3</v>
      </c>
      <c r="I8" s="151"/>
      <c r="J8" s="1"/>
      <c r="K8" s="151">
        <v>4</v>
      </c>
      <c r="L8" s="151"/>
      <c r="M8" s="1"/>
      <c r="N8" s="1"/>
      <c r="P8" s="151">
        <v>1</v>
      </c>
      <c r="Q8" s="151"/>
      <c r="R8" s="1"/>
      <c r="S8" s="151">
        <v>2</v>
      </c>
      <c r="T8" s="151"/>
      <c r="U8" s="1"/>
      <c r="V8" s="151">
        <v>3</v>
      </c>
      <c r="W8" s="151"/>
      <c r="X8" s="1"/>
      <c r="Y8" s="151"/>
      <c r="Z8" s="151"/>
    </row>
    <row r="9" spans="1:27" ht="20.100000000000001" customHeight="1">
      <c r="A9" s="1"/>
      <c r="B9" s="303" t="str">
        <f>組み合わせ!C25</f>
        <v>Ｋ－ＷＥＳＴ．ＦＣ２００１</v>
      </c>
      <c r="C9" s="303"/>
      <c r="D9" s="46"/>
      <c r="E9" s="236" t="str">
        <f>組み合わせ!C27</f>
        <v>ＦＣ　ＶＡＬＯＮ</v>
      </c>
      <c r="F9" s="236"/>
      <c r="G9" s="47"/>
      <c r="H9" s="236" t="str">
        <f>組み合わせ!C29</f>
        <v>ＦＣグラシアス</v>
      </c>
      <c r="I9" s="236"/>
      <c r="J9" s="47"/>
      <c r="K9" s="305" t="str">
        <f>組み合わせ!C31</f>
        <v>ｕｎｉｏｎ　ｓｐｏｒｔｓ　ｃｌｕｂ</v>
      </c>
      <c r="L9" s="305"/>
      <c r="M9" s="47"/>
      <c r="N9" s="47"/>
      <c r="P9" s="303" t="str">
        <f>組み合わせ!AJ30</f>
        <v>ＩＳＯＳＯＣＣＥＲＣＬＵＢ</v>
      </c>
      <c r="Q9" s="303"/>
      <c r="R9" s="47"/>
      <c r="S9" s="303" t="str">
        <f>組み合わせ!AJ28</f>
        <v>ヴェルフェ矢板Ｕ－１２</v>
      </c>
      <c r="T9" s="303"/>
      <c r="U9" s="47"/>
      <c r="V9" s="303" t="str">
        <f>組み合わせ!AJ26</f>
        <v>ＦＣ真岡２１ファンタジー</v>
      </c>
      <c r="W9" s="303"/>
      <c r="X9" s="47"/>
      <c r="Y9" s="236"/>
      <c r="Z9" s="236"/>
    </row>
    <row r="10" spans="1:27" ht="20.100000000000001" customHeight="1">
      <c r="A10" s="1"/>
      <c r="B10" s="303"/>
      <c r="C10" s="303"/>
      <c r="D10" s="46"/>
      <c r="E10" s="236"/>
      <c r="F10" s="236"/>
      <c r="G10" s="47"/>
      <c r="H10" s="236"/>
      <c r="I10" s="236"/>
      <c r="J10" s="47"/>
      <c r="K10" s="305"/>
      <c r="L10" s="305"/>
      <c r="M10" s="47"/>
      <c r="N10" s="47"/>
      <c r="O10" s="47"/>
      <c r="P10" s="303"/>
      <c r="Q10" s="303"/>
      <c r="R10" s="47"/>
      <c r="S10" s="303"/>
      <c r="T10" s="303"/>
      <c r="U10" s="47"/>
      <c r="V10" s="303"/>
      <c r="W10" s="303"/>
      <c r="X10" s="47"/>
      <c r="Y10" s="236"/>
      <c r="Z10" s="236"/>
    </row>
    <row r="11" spans="1:27" ht="20.100000000000001" customHeight="1">
      <c r="A11" s="1"/>
      <c r="B11" s="303"/>
      <c r="C11" s="303"/>
      <c r="D11" s="46"/>
      <c r="E11" s="236"/>
      <c r="F11" s="236"/>
      <c r="G11" s="47"/>
      <c r="H11" s="236"/>
      <c r="I11" s="236"/>
      <c r="J11" s="47"/>
      <c r="K11" s="305"/>
      <c r="L11" s="305"/>
      <c r="M11" s="47"/>
      <c r="N11" s="47"/>
      <c r="O11" s="47"/>
      <c r="P11" s="303"/>
      <c r="Q11" s="303"/>
      <c r="R11" s="47"/>
      <c r="S11" s="303"/>
      <c r="T11" s="303"/>
      <c r="U11" s="47"/>
      <c r="V11" s="303"/>
      <c r="W11" s="303"/>
      <c r="X11" s="47"/>
      <c r="Y11" s="236"/>
      <c r="Z11" s="236"/>
    </row>
    <row r="12" spans="1:27" ht="20.100000000000001" customHeight="1">
      <c r="A12" s="1"/>
      <c r="B12" s="303"/>
      <c r="C12" s="303"/>
      <c r="D12" s="46"/>
      <c r="E12" s="236"/>
      <c r="F12" s="236"/>
      <c r="G12" s="47"/>
      <c r="H12" s="236"/>
      <c r="I12" s="236"/>
      <c r="J12" s="47"/>
      <c r="K12" s="305"/>
      <c r="L12" s="305"/>
      <c r="M12" s="47"/>
      <c r="N12" s="47"/>
      <c r="O12" s="47"/>
      <c r="P12" s="303"/>
      <c r="Q12" s="303"/>
      <c r="R12" s="47"/>
      <c r="S12" s="303"/>
      <c r="T12" s="303"/>
      <c r="U12" s="47"/>
      <c r="V12" s="303"/>
      <c r="W12" s="303"/>
      <c r="X12" s="47"/>
      <c r="Y12" s="236"/>
      <c r="Z12" s="236"/>
    </row>
    <row r="13" spans="1:27" ht="20.100000000000001" customHeight="1">
      <c r="A13" s="1"/>
      <c r="B13" s="303"/>
      <c r="C13" s="303"/>
      <c r="D13" s="46"/>
      <c r="E13" s="236"/>
      <c r="F13" s="236"/>
      <c r="G13" s="47"/>
      <c r="H13" s="236"/>
      <c r="I13" s="236"/>
      <c r="J13" s="47"/>
      <c r="K13" s="305"/>
      <c r="L13" s="305"/>
      <c r="M13" s="47"/>
      <c r="N13" s="47"/>
      <c r="O13" s="47"/>
      <c r="P13" s="303"/>
      <c r="Q13" s="303"/>
      <c r="R13" s="47"/>
      <c r="S13" s="303"/>
      <c r="T13" s="303"/>
      <c r="U13" s="47"/>
      <c r="V13" s="303"/>
      <c r="W13" s="303"/>
      <c r="X13" s="47"/>
      <c r="Y13" s="236"/>
      <c r="Z13" s="236"/>
    </row>
    <row r="14" spans="1:27" ht="20.100000000000001" customHeight="1">
      <c r="A14" s="1"/>
      <c r="B14" s="303"/>
      <c r="C14" s="303"/>
      <c r="D14" s="46"/>
      <c r="E14" s="236"/>
      <c r="F14" s="236"/>
      <c r="G14" s="47"/>
      <c r="H14" s="236"/>
      <c r="I14" s="236"/>
      <c r="J14" s="47"/>
      <c r="K14" s="305"/>
      <c r="L14" s="305"/>
      <c r="M14" s="47"/>
      <c r="N14" s="47"/>
      <c r="O14" s="47"/>
      <c r="P14" s="303"/>
      <c r="Q14" s="303"/>
      <c r="R14" s="47"/>
      <c r="S14" s="303"/>
      <c r="T14" s="303"/>
      <c r="U14" s="47"/>
      <c r="V14" s="303"/>
      <c r="W14" s="303"/>
      <c r="X14" s="47"/>
      <c r="Y14" s="236"/>
      <c r="Z14" s="236"/>
    </row>
    <row r="15" spans="1:27" ht="20.100000000000001" customHeight="1">
      <c r="A15" s="1"/>
      <c r="B15" s="303"/>
      <c r="C15" s="303"/>
      <c r="D15" s="46"/>
      <c r="E15" s="236"/>
      <c r="F15" s="236"/>
      <c r="G15" s="47"/>
      <c r="H15" s="236"/>
      <c r="I15" s="236"/>
      <c r="J15" s="47"/>
      <c r="K15" s="305"/>
      <c r="L15" s="305"/>
      <c r="M15" s="47"/>
      <c r="N15" s="47"/>
      <c r="O15" s="47"/>
      <c r="P15" s="303"/>
      <c r="Q15" s="303"/>
      <c r="R15" s="47"/>
      <c r="S15" s="303"/>
      <c r="T15" s="303"/>
      <c r="U15" s="47"/>
      <c r="V15" s="303"/>
      <c r="W15" s="303"/>
      <c r="X15" s="47"/>
      <c r="Y15" s="236"/>
      <c r="Z15" s="236"/>
    </row>
    <row r="16" spans="1:27" ht="20.100000000000001" customHeight="1">
      <c r="A16" s="1"/>
      <c r="B16" s="303"/>
      <c r="C16" s="303"/>
      <c r="D16" s="46"/>
      <c r="E16" s="236"/>
      <c r="F16" s="236"/>
      <c r="G16" s="47"/>
      <c r="H16" s="236"/>
      <c r="I16" s="236"/>
      <c r="J16" s="47"/>
      <c r="K16" s="305"/>
      <c r="L16" s="305"/>
      <c r="M16" s="47"/>
      <c r="N16" s="47"/>
      <c r="O16" s="47"/>
      <c r="P16" s="303"/>
      <c r="Q16" s="303"/>
      <c r="R16" s="47"/>
      <c r="S16" s="303"/>
      <c r="T16" s="303"/>
      <c r="U16" s="47"/>
      <c r="V16" s="303"/>
      <c r="W16" s="303"/>
      <c r="X16" s="47"/>
      <c r="Y16" s="236"/>
      <c r="Z16" s="236"/>
    </row>
    <row r="17" spans="1:26" ht="20.100000000000001" customHeight="1">
      <c r="A17" s="1"/>
      <c r="B17" s="303"/>
      <c r="C17" s="303"/>
      <c r="D17" s="46"/>
      <c r="E17" s="236"/>
      <c r="F17" s="236"/>
      <c r="G17" s="47"/>
      <c r="H17" s="236"/>
      <c r="I17" s="236"/>
      <c r="J17" s="47"/>
      <c r="K17" s="305"/>
      <c r="L17" s="305"/>
      <c r="M17" s="47"/>
      <c r="N17" s="47"/>
      <c r="O17" s="47"/>
      <c r="P17" s="303"/>
      <c r="Q17" s="303"/>
      <c r="R17" s="47"/>
      <c r="S17" s="303"/>
      <c r="T17" s="303"/>
      <c r="U17" s="47"/>
      <c r="V17" s="303"/>
      <c r="W17" s="303"/>
      <c r="X17" s="47"/>
      <c r="Y17" s="236"/>
      <c r="Z17" s="23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33" t="s">
        <v>110</v>
      </c>
      <c r="W19" s="233"/>
      <c r="X19" s="233"/>
      <c r="Y19" s="233"/>
      <c r="Z19" s="13"/>
    </row>
    <row r="20" spans="1:26" ht="17.100000000000001" customHeight="1">
      <c r="C20" s="151" t="s">
        <v>111</v>
      </c>
      <c r="D20" s="151" t="s">
        <v>112</v>
      </c>
      <c r="E20" s="229">
        <v>0.375</v>
      </c>
      <c r="F20" s="229"/>
      <c r="G20" s="211" t="str">
        <f>B9</f>
        <v>Ｋ－ＷＥＳＴ．ＦＣ２００１</v>
      </c>
      <c r="H20" s="211"/>
      <c r="I20" s="211"/>
      <c r="J20" s="211"/>
      <c r="K20" s="239">
        <f>M20+M21+M22</f>
        <v>0</v>
      </c>
      <c r="L20" s="210" t="s">
        <v>113</v>
      </c>
      <c r="M20" s="10"/>
      <c r="N20" s="10" t="s">
        <v>114</v>
      </c>
      <c r="O20" s="10"/>
      <c r="P20" s="210" t="s">
        <v>115</v>
      </c>
      <c r="Q20" s="239">
        <f>O20+O21+O22</f>
        <v>0</v>
      </c>
      <c r="R20" s="211" t="str">
        <f>E9</f>
        <v>ＦＣ　ＶＡＬＯＮ</v>
      </c>
      <c r="S20" s="211"/>
      <c r="T20" s="211"/>
      <c r="U20" s="211"/>
      <c r="V20" s="151" t="s">
        <v>116</v>
      </c>
      <c r="W20" s="151"/>
      <c r="X20" s="151"/>
      <c r="Y20" s="151"/>
      <c r="Z20" s="12"/>
    </row>
    <row r="21" spans="1:26" ht="17.100000000000001" customHeight="1">
      <c r="C21" s="151"/>
      <c r="D21" s="151"/>
      <c r="E21" s="229"/>
      <c r="F21" s="229"/>
      <c r="G21" s="211"/>
      <c r="H21" s="211"/>
      <c r="I21" s="211"/>
      <c r="J21" s="211"/>
      <c r="K21" s="239"/>
      <c r="L21" s="210"/>
      <c r="M21" s="10"/>
      <c r="N21" s="10" t="s">
        <v>114</v>
      </c>
      <c r="O21" s="10"/>
      <c r="P21" s="210"/>
      <c r="Q21" s="239"/>
      <c r="R21" s="211"/>
      <c r="S21" s="211"/>
      <c r="T21" s="211"/>
      <c r="U21" s="211"/>
      <c r="V21" s="151"/>
      <c r="W21" s="151"/>
      <c r="X21" s="151"/>
      <c r="Y21" s="151"/>
      <c r="Z21" s="12"/>
    </row>
    <row r="22" spans="1:26" ht="17.100000000000001" customHeight="1">
      <c r="C22" s="151"/>
      <c r="D22" s="151"/>
      <c r="E22" s="229"/>
      <c r="F22" s="229"/>
      <c r="G22" s="211"/>
      <c r="H22" s="211"/>
      <c r="I22" s="211"/>
      <c r="J22" s="211"/>
      <c r="K22" s="239"/>
      <c r="L22" s="210"/>
      <c r="M22" s="10"/>
      <c r="N22" s="10" t="s">
        <v>114</v>
      </c>
      <c r="O22" s="10"/>
      <c r="P22" s="210"/>
      <c r="Q22" s="239"/>
      <c r="R22" s="211"/>
      <c r="S22" s="211"/>
      <c r="T22" s="211"/>
      <c r="U22" s="211"/>
      <c r="V22" s="151"/>
      <c r="W22" s="151"/>
      <c r="X22" s="151"/>
      <c r="Y22" s="151"/>
      <c r="Z22" s="12"/>
    </row>
    <row r="23" spans="1:26" ht="17.100000000000001" customHeight="1">
      <c r="C23" s="151" t="s">
        <v>117</v>
      </c>
      <c r="D23" s="151" t="s">
        <v>112</v>
      </c>
      <c r="E23" s="229">
        <v>0.375</v>
      </c>
      <c r="F23" s="229"/>
      <c r="G23" s="211" t="str">
        <f>H9</f>
        <v>ＦＣグラシアス</v>
      </c>
      <c r="H23" s="211"/>
      <c r="I23" s="211"/>
      <c r="J23" s="211"/>
      <c r="K23" s="239">
        <f>M23+M24+M25</f>
        <v>0</v>
      </c>
      <c r="L23" s="210" t="s">
        <v>113</v>
      </c>
      <c r="M23" s="10"/>
      <c r="N23" s="10" t="s">
        <v>114</v>
      </c>
      <c r="O23" s="10"/>
      <c r="P23" s="210" t="s">
        <v>115</v>
      </c>
      <c r="Q23" s="239">
        <f>O23+O24+O25</f>
        <v>0</v>
      </c>
      <c r="R23" s="238" t="str">
        <f>K9</f>
        <v>ｕｎｉｏｎ　ｓｐｏｒｔｓ　ｃｌｕｂ</v>
      </c>
      <c r="S23" s="238"/>
      <c r="T23" s="238"/>
      <c r="U23" s="238"/>
      <c r="V23" s="151" t="s">
        <v>118</v>
      </c>
      <c r="W23" s="151"/>
      <c r="X23" s="151"/>
      <c r="Y23" s="151"/>
      <c r="Z23" s="12"/>
    </row>
    <row r="24" spans="1:26" ht="17.100000000000001" customHeight="1">
      <c r="C24" s="151"/>
      <c r="D24" s="151"/>
      <c r="E24" s="229"/>
      <c r="F24" s="229"/>
      <c r="G24" s="211"/>
      <c r="H24" s="211"/>
      <c r="I24" s="211"/>
      <c r="J24" s="211"/>
      <c r="K24" s="239"/>
      <c r="L24" s="210"/>
      <c r="M24" s="10"/>
      <c r="N24" s="10" t="s">
        <v>114</v>
      </c>
      <c r="O24" s="10"/>
      <c r="P24" s="210"/>
      <c r="Q24" s="239"/>
      <c r="R24" s="238"/>
      <c r="S24" s="238"/>
      <c r="T24" s="238"/>
      <c r="U24" s="238"/>
      <c r="V24" s="151"/>
      <c r="W24" s="151"/>
      <c r="X24" s="151"/>
      <c r="Y24" s="151"/>
      <c r="Z24" s="12"/>
    </row>
    <row r="25" spans="1:26" ht="17.100000000000001" customHeight="1">
      <c r="C25" s="151"/>
      <c r="D25" s="151"/>
      <c r="E25" s="229"/>
      <c r="F25" s="229"/>
      <c r="G25" s="211"/>
      <c r="H25" s="211"/>
      <c r="I25" s="211"/>
      <c r="J25" s="211"/>
      <c r="K25" s="239"/>
      <c r="L25" s="210"/>
      <c r="M25" s="10"/>
      <c r="N25" s="10" t="s">
        <v>114</v>
      </c>
      <c r="O25" s="10"/>
      <c r="P25" s="210"/>
      <c r="Q25" s="239"/>
      <c r="R25" s="238"/>
      <c r="S25" s="238"/>
      <c r="T25" s="238"/>
      <c r="U25" s="238"/>
      <c r="V25" s="151"/>
      <c r="W25" s="151"/>
      <c r="X25" s="151"/>
      <c r="Y25" s="151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39"/>
      <c r="W26" s="39"/>
      <c r="X26" s="39"/>
      <c r="Y26" s="39"/>
      <c r="Z26" s="39"/>
    </row>
    <row r="27" spans="1:26" ht="17.100000000000001" customHeight="1">
      <c r="C27" s="151" t="s">
        <v>111</v>
      </c>
      <c r="D27" s="151" t="s">
        <v>119</v>
      </c>
      <c r="E27" s="229">
        <v>0.41666666666666669</v>
      </c>
      <c r="F27" s="229"/>
      <c r="G27" s="238" t="str">
        <f>P9</f>
        <v>ＩＳＯＳＯＣＣＥＲＣＬＵＢ</v>
      </c>
      <c r="H27" s="238"/>
      <c r="I27" s="238"/>
      <c r="J27" s="238"/>
      <c r="K27" s="239">
        <f>M27+M28+M29</f>
        <v>0</v>
      </c>
      <c r="L27" s="210" t="s">
        <v>113</v>
      </c>
      <c r="M27" s="10"/>
      <c r="N27" s="10" t="s">
        <v>114</v>
      </c>
      <c r="O27" s="10"/>
      <c r="P27" s="210" t="s">
        <v>115</v>
      </c>
      <c r="Q27" s="239">
        <f>O27+O28+O29</f>
        <v>0</v>
      </c>
      <c r="R27" s="238" t="str">
        <f>S9</f>
        <v>ヴェルフェ矢板Ｕ－１２</v>
      </c>
      <c r="S27" s="238"/>
      <c r="T27" s="238"/>
      <c r="U27" s="238"/>
      <c r="V27" s="151" t="s">
        <v>120</v>
      </c>
      <c r="W27" s="151"/>
      <c r="X27" s="151"/>
      <c r="Y27" s="151"/>
      <c r="Z27" s="12"/>
    </row>
    <row r="28" spans="1:26" ht="17.100000000000001" customHeight="1">
      <c r="C28" s="151"/>
      <c r="D28" s="151"/>
      <c r="E28" s="229"/>
      <c r="F28" s="229"/>
      <c r="G28" s="238"/>
      <c r="H28" s="238"/>
      <c r="I28" s="238"/>
      <c r="J28" s="238"/>
      <c r="K28" s="239"/>
      <c r="L28" s="210"/>
      <c r="M28" s="10"/>
      <c r="N28" s="10" t="s">
        <v>114</v>
      </c>
      <c r="O28" s="10"/>
      <c r="P28" s="210"/>
      <c r="Q28" s="239"/>
      <c r="R28" s="238"/>
      <c r="S28" s="238"/>
      <c r="T28" s="238"/>
      <c r="U28" s="238"/>
      <c r="V28" s="151"/>
      <c r="W28" s="151"/>
      <c r="X28" s="151"/>
      <c r="Y28" s="151"/>
      <c r="Z28" s="12"/>
    </row>
    <row r="29" spans="1:26" ht="17.100000000000001" customHeight="1">
      <c r="C29" s="151"/>
      <c r="D29" s="151"/>
      <c r="E29" s="229"/>
      <c r="F29" s="229"/>
      <c r="G29" s="238"/>
      <c r="H29" s="238"/>
      <c r="I29" s="238"/>
      <c r="J29" s="238"/>
      <c r="K29" s="239"/>
      <c r="L29" s="210"/>
      <c r="M29" s="10"/>
      <c r="N29" s="10" t="s">
        <v>114</v>
      </c>
      <c r="O29" s="10"/>
      <c r="P29" s="210"/>
      <c r="Q29" s="239"/>
      <c r="R29" s="238"/>
      <c r="S29" s="238"/>
      <c r="T29" s="238"/>
      <c r="U29" s="238"/>
      <c r="V29" s="151"/>
      <c r="W29" s="151"/>
      <c r="X29" s="151"/>
      <c r="Y29" s="151"/>
      <c r="Z29" s="12"/>
    </row>
    <row r="30" spans="1:26" ht="17.100000000000001" customHeight="1">
      <c r="C30" s="151" t="s">
        <v>117</v>
      </c>
      <c r="D30" s="151" t="s">
        <v>119</v>
      </c>
      <c r="E30" s="229">
        <v>0.41666666666666669</v>
      </c>
      <c r="F30" s="229"/>
      <c r="G30" s="230" t="s">
        <v>121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1"/>
      <c r="W30" s="1"/>
      <c r="X30" s="1"/>
      <c r="Y30" s="1"/>
      <c r="Z30" s="12"/>
    </row>
    <row r="31" spans="1:26" ht="17.100000000000001" customHeight="1">
      <c r="C31" s="151"/>
      <c r="D31" s="151"/>
      <c r="E31" s="229"/>
      <c r="F31" s="229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1"/>
      <c r="W31" s="1"/>
      <c r="X31" s="1"/>
      <c r="Y31" s="1"/>
      <c r="Z31" s="12"/>
    </row>
    <row r="32" spans="1:26" ht="17.100000000000001" customHeight="1">
      <c r="C32" s="151"/>
      <c r="D32" s="151"/>
      <c r="E32" s="229"/>
      <c r="F32" s="229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1"/>
      <c r="W32" s="1"/>
      <c r="X32" s="1"/>
      <c r="Y32" s="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70"/>
      <c r="L33" s="50"/>
      <c r="M33" s="10"/>
      <c r="N33" s="10"/>
      <c r="O33" s="10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ht="17.100000000000001" customHeight="1">
      <c r="C34" s="151" t="s">
        <v>111</v>
      </c>
      <c r="D34" s="151" t="s">
        <v>122</v>
      </c>
      <c r="E34" s="229">
        <v>0.45833333333333331</v>
      </c>
      <c r="F34" s="229"/>
      <c r="G34" s="211" t="str">
        <f>B9</f>
        <v>Ｋ－ＷＥＳＴ．ＦＣ２００１</v>
      </c>
      <c r="H34" s="211"/>
      <c r="I34" s="211"/>
      <c r="J34" s="211"/>
      <c r="K34" s="239">
        <f>M34+M35+M36</f>
        <v>0</v>
      </c>
      <c r="L34" s="210" t="s">
        <v>113</v>
      </c>
      <c r="M34" s="10"/>
      <c r="N34" s="10" t="s">
        <v>114</v>
      </c>
      <c r="O34" s="10"/>
      <c r="P34" s="210" t="s">
        <v>115</v>
      </c>
      <c r="Q34" s="239">
        <f>O34+O35+O36</f>
        <v>0</v>
      </c>
      <c r="R34" s="211" t="str">
        <f>H9</f>
        <v>ＦＣグラシアス</v>
      </c>
      <c r="S34" s="211"/>
      <c r="T34" s="211"/>
      <c r="U34" s="211"/>
      <c r="V34" s="151" t="s">
        <v>123</v>
      </c>
      <c r="W34" s="151"/>
      <c r="X34" s="151"/>
      <c r="Y34" s="151"/>
      <c r="Z34" s="12"/>
    </row>
    <row r="35" spans="3:26" ht="17.100000000000001" customHeight="1">
      <c r="C35" s="151"/>
      <c r="D35" s="151"/>
      <c r="E35" s="229"/>
      <c r="F35" s="229"/>
      <c r="G35" s="211"/>
      <c r="H35" s="211"/>
      <c r="I35" s="211"/>
      <c r="J35" s="211"/>
      <c r="K35" s="239"/>
      <c r="L35" s="210"/>
      <c r="M35" s="10"/>
      <c r="N35" s="10" t="s">
        <v>114</v>
      </c>
      <c r="O35" s="10"/>
      <c r="P35" s="210"/>
      <c r="Q35" s="239"/>
      <c r="R35" s="211"/>
      <c r="S35" s="211"/>
      <c r="T35" s="211"/>
      <c r="U35" s="211"/>
      <c r="V35" s="151"/>
      <c r="W35" s="151"/>
      <c r="X35" s="151"/>
      <c r="Y35" s="151"/>
      <c r="Z35" s="12"/>
    </row>
    <row r="36" spans="3:26" ht="17.100000000000001" customHeight="1">
      <c r="C36" s="151"/>
      <c r="D36" s="151"/>
      <c r="E36" s="229"/>
      <c r="F36" s="229"/>
      <c r="G36" s="211"/>
      <c r="H36" s="211"/>
      <c r="I36" s="211"/>
      <c r="J36" s="211"/>
      <c r="K36" s="239"/>
      <c r="L36" s="210"/>
      <c r="M36" s="10"/>
      <c r="N36" s="10" t="s">
        <v>114</v>
      </c>
      <c r="O36" s="10"/>
      <c r="P36" s="210"/>
      <c r="Q36" s="239"/>
      <c r="R36" s="211"/>
      <c r="S36" s="211"/>
      <c r="T36" s="211"/>
      <c r="U36" s="211"/>
      <c r="V36" s="151"/>
      <c r="W36" s="151"/>
      <c r="X36" s="151"/>
      <c r="Y36" s="151"/>
      <c r="Z36" s="12"/>
    </row>
    <row r="37" spans="3:26" ht="17.100000000000001" customHeight="1">
      <c r="C37" s="151" t="s">
        <v>117</v>
      </c>
      <c r="D37" s="151" t="s">
        <v>122</v>
      </c>
      <c r="E37" s="229">
        <v>0.45833333333333331</v>
      </c>
      <c r="F37" s="229"/>
      <c r="G37" s="211" t="str">
        <f>E9</f>
        <v>ＦＣ　ＶＡＬＯＮ</v>
      </c>
      <c r="H37" s="211"/>
      <c r="I37" s="211"/>
      <c r="J37" s="211"/>
      <c r="K37" s="239">
        <f>M37+M38+M39</f>
        <v>0</v>
      </c>
      <c r="L37" s="210" t="s">
        <v>113</v>
      </c>
      <c r="M37" s="10"/>
      <c r="N37" s="10" t="s">
        <v>114</v>
      </c>
      <c r="O37" s="10"/>
      <c r="P37" s="210" t="s">
        <v>115</v>
      </c>
      <c r="Q37" s="239">
        <f>O37+O38+O39</f>
        <v>0</v>
      </c>
      <c r="R37" s="238" t="str">
        <f>K9</f>
        <v>ｕｎｉｏｎ　ｓｐｏｒｔｓ　ｃｌｕｂ</v>
      </c>
      <c r="S37" s="238"/>
      <c r="T37" s="238"/>
      <c r="U37" s="238"/>
      <c r="V37" s="151" t="s">
        <v>124</v>
      </c>
      <c r="W37" s="151"/>
      <c r="X37" s="151"/>
      <c r="Y37" s="151"/>
      <c r="Z37" s="12"/>
    </row>
    <row r="38" spans="3:26" ht="17.100000000000001" customHeight="1">
      <c r="C38" s="151"/>
      <c r="D38" s="151"/>
      <c r="E38" s="229"/>
      <c r="F38" s="229"/>
      <c r="G38" s="211"/>
      <c r="H38" s="211"/>
      <c r="I38" s="211"/>
      <c r="J38" s="211"/>
      <c r="K38" s="239"/>
      <c r="L38" s="210"/>
      <c r="M38" s="10"/>
      <c r="N38" s="10" t="s">
        <v>114</v>
      </c>
      <c r="O38" s="10"/>
      <c r="P38" s="210"/>
      <c r="Q38" s="239"/>
      <c r="R38" s="238"/>
      <c r="S38" s="238"/>
      <c r="T38" s="238"/>
      <c r="U38" s="238"/>
      <c r="V38" s="151"/>
      <c r="W38" s="151"/>
      <c r="X38" s="151"/>
      <c r="Y38" s="151"/>
      <c r="Z38" s="12"/>
    </row>
    <row r="39" spans="3:26" ht="17.100000000000001" customHeight="1">
      <c r="C39" s="151"/>
      <c r="D39" s="151"/>
      <c r="E39" s="229"/>
      <c r="F39" s="229"/>
      <c r="G39" s="211"/>
      <c r="H39" s="211"/>
      <c r="I39" s="211"/>
      <c r="J39" s="211"/>
      <c r="K39" s="239"/>
      <c r="L39" s="210"/>
      <c r="M39" s="10"/>
      <c r="N39" s="10" t="s">
        <v>114</v>
      </c>
      <c r="O39" s="10"/>
      <c r="P39" s="210"/>
      <c r="Q39" s="239"/>
      <c r="R39" s="238"/>
      <c r="S39" s="238"/>
      <c r="T39" s="238"/>
      <c r="U39" s="238"/>
      <c r="V39" s="151"/>
      <c r="W39" s="151"/>
      <c r="X39" s="151"/>
      <c r="Y39" s="151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V40" s="39"/>
      <c r="W40" s="39"/>
      <c r="X40" s="39"/>
      <c r="Y40" s="39"/>
      <c r="Z40" s="39"/>
    </row>
    <row r="41" spans="3:26" ht="17.100000000000001" customHeight="1">
      <c r="C41" s="151" t="s">
        <v>111</v>
      </c>
      <c r="D41" s="151" t="s">
        <v>125</v>
      </c>
      <c r="E41" s="229">
        <v>0.5</v>
      </c>
      <c r="F41" s="229"/>
      <c r="G41" s="238" t="str">
        <f>P9</f>
        <v>ＩＳＯＳＯＣＣＥＲＣＬＵＢ</v>
      </c>
      <c r="H41" s="238"/>
      <c r="I41" s="238"/>
      <c r="J41" s="238"/>
      <c r="K41" s="239">
        <f>M41+M42+M43</f>
        <v>0</v>
      </c>
      <c r="L41" s="210" t="s">
        <v>113</v>
      </c>
      <c r="M41" s="10"/>
      <c r="N41" s="10" t="s">
        <v>114</v>
      </c>
      <c r="O41" s="10"/>
      <c r="P41" s="210" t="s">
        <v>115</v>
      </c>
      <c r="Q41" s="239">
        <f>O41+O42+O43</f>
        <v>0</v>
      </c>
      <c r="R41" s="238" t="str">
        <f>V9</f>
        <v>ＦＣ真岡２１ファンタジー</v>
      </c>
      <c r="S41" s="238"/>
      <c r="T41" s="238"/>
      <c r="U41" s="238"/>
      <c r="V41" s="151" t="s">
        <v>126</v>
      </c>
      <c r="W41" s="151"/>
      <c r="X41" s="151"/>
      <c r="Y41" s="151"/>
      <c r="Z41" s="12"/>
    </row>
    <row r="42" spans="3:26" ht="17.100000000000001" customHeight="1">
      <c r="C42" s="151"/>
      <c r="D42" s="151"/>
      <c r="E42" s="229"/>
      <c r="F42" s="229"/>
      <c r="G42" s="238"/>
      <c r="H42" s="238"/>
      <c r="I42" s="238"/>
      <c r="J42" s="238"/>
      <c r="K42" s="239"/>
      <c r="L42" s="210"/>
      <c r="M42" s="10"/>
      <c r="N42" s="10" t="s">
        <v>114</v>
      </c>
      <c r="O42" s="10"/>
      <c r="P42" s="210"/>
      <c r="Q42" s="239"/>
      <c r="R42" s="238"/>
      <c r="S42" s="238"/>
      <c r="T42" s="238"/>
      <c r="U42" s="238"/>
      <c r="V42" s="151"/>
      <c r="W42" s="151"/>
      <c r="X42" s="151"/>
      <c r="Y42" s="151"/>
      <c r="Z42" s="12"/>
    </row>
    <row r="43" spans="3:26" ht="17.100000000000001" customHeight="1">
      <c r="C43" s="151"/>
      <c r="D43" s="151"/>
      <c r="E43" s="229"/>
      <c r="F43" s="229"/>
      <c r="G43" s="238"/>
      <c r="H43" s="238"/>
      <c r="I43" s="238"/>
      <c r="J43" s="238"/>
      <c r="K43" s="239"/>
      <c r="L43" s="210"/>
      <c r="M43" s="10"/>
      <c r="N43" s="10" t="s">
        <v>114</v>
      </c>
      <c r="O43" s="10"/>
      <c r="P43" s="210"/>
      <c r="Q43" s="239"/>
      <c r="R43" s="238"/>
      <c r="S43" s="238"/>
      <c r="T43" s="238"/>
      <c r="U43" s="238"/>
      <c r="V43" s="151"/>
      <c r="W43" s="151"/>
      <c r="X43" s="151"/>
      <c r="Y43" s="151"/>
      <c r="Z43" s="12"/>
    </row>
    <row r="44" spans="3:26" ht="17.100000000000001" customHeight="1">
      <c r="C44" s="151" t="s">
        <v>117</v>
      </c>
      <c r="D44" s="151" t="s">
        <v>125</v>
      </c>
      <c r="E44" s="229">
        <v>0.5</v>
      </c>
      <c r="F44" s="229"/>
      <c r="G44" s="230" t="s">
        <v>121</v>
      </c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1"/>
      <c r="W44" s="1"/>
      <c r="X44" s="1"/>
      <c r="Y44" s="1"/>
      <c r="Z44" s="12"/>
    </row>
    <row r="45" spans="3:26" ht="17.100000000000001" customHeight="1">
      <c r="C45" s="151"/>
      <c r="D45" s="151"/>
      <c r="E45" s="229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1"/>
      <c r="W45" s="1"/>
      <c r="X45" s="1"/>
      <c r="Y45" s="1"/>
      <c r="Z45" s="12"/>
    </row>
    <row r="46" spans="3:26" ht="17.100000000000001" customHeight="1">
      <c r="C46" s="151"/>
      <c r="D46" s="151"/>
      <c r="E46" s="229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1"/>
      <c r="W46" s="1"/>
      <c r="X46" s="1"/>
      <c r="Y46" s="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0"/>
      <c r="N47" s="10"/>
      <c r="O47" s="10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ht="17.100000000000001" customHeight="1">
      <c r="C48" s="151" t="s">
        <v>111</v>
      </c>
      <c r="D48" s="151" t="s">
        <v>127</v>
      </c>
      <c r="E48" s="229">
        <v>0.54166666666666663</v>
      </c>
      <c r="F48" s="229"/>
      <c r="G48" s="211" t="str">
        <f>B9</f>
        <v>Ｋ－ＷＥＳＴ．ＦＣ２００１</v>
      </c>
      <c r="H48" s="211"/>
      <c r="I48" s="211"/>
      <c r="J48" s="211"/>
      <c r="K48" s="239">
        <f>M48+M49+M50</f>
        <v>0</v>
      </c>
      <c r="L48" s="210" t="s">
        <v>113</v>
      </c>
      <c r="M48" s="10"/>
      <c r="N48" s="10" t="s">
        <v>114</v>
      </c>
      <c r="O48" s="10"/>
      <c r="P48" s="210" t="s">
        <v>115</v>
      </c>
      <c r="Q48" s="239">
        <f>O48+O49+O50</f>
        <v>0</v>
      </c>
      <c r="R48" s="238" t="str">
        <f>K9</f>
        <v>ｕｎｉｏｎ　ｓｐｏｒｔｓ　ｃｌｕｂ</v>
      </c>
      <c r="S48" s="238"/>
      <c r="T48" s="238"/>
      <c r="U48" s="238"/>
      <c r="V48" s="151" t="s">
        <v>128</v>
      </c>
      <c r="W48" s="151"/>
      <c r="X48" s="151"/>
      <c r="Y48" s="151"/>
      <c r="Z48" s="12"/>
    </row>
    <row r="49" spans="1:27" ht="17.100000000000001" customHeight="1">
      <c r="C49" s="151"/>
      <c r="D49" s="151"/>
      <c r="E49" s="229"/>
      <c r="F49" s="229"/>
      <c r="G49" s="211"/>
      <c r="H49" s="211"/>
      <c r="I49" s="211"/>
      <c r="J49" s="211"/>
      <c r="K49" s="239"/>
      <c r="L49" s="210"/>
      <c r="M49" s="10"/>
      <c r="N49" s="10" t="s">
        <v>114</v>
      </c>
      <c r="O49" s="10"/>
      <c r="P49" s="210"/>
      <c r="Q49" s="239"/>
      <c r="R49" s="238"/>
      <c r="S49" s="238"/>
      <c r="T49" s="238"/>
      <c r="U49" s="238"/>
      <c r="V49" s="151"/>
      <c r="W49" s="151"/>
      <c r="X49" s="151"/>
      <c r="Y49" s="151"/>
      <c r="Z49" s="12"/>
    </row>
    <row r="50" spans="1:27" ht="17.100000000000001" customHeight="1">
      <c r="C50" s="151"/>
      <c r="D50" s="151"/>
      <c r="E50" s="229"/>
      <c r="F50" s="229"/>
      <c r="G50" s="211"/>
      <c r="H50" s="211"/>
      <c r="I50" s="211"/>
      <c r="J50" s="211"/>
      <c r="K50" s="239"/>
      <c r="L50" s="210"/>
      <c r="M50" s="10"/>
      <c r="N50" s="10" t="s">
        <v>114</v>
      </c>
      <c r="O50" s="10"/>
      <c r="P50" s="210"/>
      <c r="Q50" s="239"/>
      <c r="R50" s="238"/>
      <c r="S50" s="238"/>
      <c r="T50" s="238"/>
      <c r="U50" s="238"/>
      <c r="V50" s="151"/>
      <c r="W50" s="151"/>
      <c r="X50" s="151"/>
      <c r="Y50" s="151"/>
      <c r="Z50" s="12"/>
    </row>
    <row r="51" spans="1:27" ht="17.100000000000001" customHeight="1">
      <c r="C51" s="151" t="s">
        <v>117</v>
      </c>
      <c r="D51" s="151" t="s">
        <v>127</v>
      </c>
      <c r="E51" s="229">
        <v>0.54166666666666663</v>
      </c>
      <c r="F51" s="229"/>
      <c r="G51" s="211" t="str">
        <f>E9</f>
        <v>ＦＣ　ＶＡＬＯＮ</v>
      </c>
      <c r="H51" s="211"/>
      <c r="I51" s="211"/>
      <c r="J51" s="211"/>
      <c r="K51" s="239">
        <f>M51+M52+M53</f>
        <v>0</v>
      </c>
      <c r="L51" s="210" t="s">
        <v>113</v>
      </c>
      <c r="M51" s="10"/>
      <c r="N51" s="10" t="s">
        <v>114</v>
      </c>
      <c r="O51" s="10"/>
      <c r="P51" s="210" t="s">
        <v>115</v>
      </c>
      <c r="Q51" s="239">
        <f>O51+O52+O53</f>
        <v>0</v>
      </c>
      <c r="R51" s="211" t="str">
        <f>H9</f>
        <v>ＦＣグラシアス</v>
      </c>
      <c r="S51" s="211"/>
      <c r="T51" s="211"/>
      <c r="U51" s="211"/>
      <c r="V51" s="151" t="s">
        <v>129</v>
      </c>
      <c r="W51" s="151"/>
      <c r="X51" s="151"/>
      <c r="Y51" s="151"/>
      <c r="Z51" s="12"/>
    </row>
    <row r="52" spans="1:27" ht="17.100000000000001" customHeight="1">
      <c r="C52" s="151"/>
      <c r="D52" s="151"/>
      <c r="E52" s="229"/>
      <c r="F52" s="229"/>
      <c r="G52" s="211"/>
      <c r="H52" s="211"/>
      <c r="I52" s="211"/>
      <c r="J52" s="211"/>
      <c r="K52" s="239"/>
      <c r="L52" s="210"/>
      <c r="M52" s="10"/>
      <c r="N52" s="10" t="s">
        <v>114</v>
      </c>
      <c r="O52" s="10"/>
      <c r="P52" s="210"/>
      <c r="Q52" s="239"/>
      <c r="R52" s="211"/>
      <c r="S52" s="211"/>
      <c r="T52" s="211"/>
      <c r="U52" s="211"/>
      <c r="V52" s="151"/>
      <c r="W52" s="151"/>
      <c r="X52" s="151"/>
      <c r="Y52" s="151"/>
      <c r="Z52" s="12"/>
    </row>
    <row r="53" spans="1:27" ht="17.100000000000001" customHeight="1">
      <c r="C53" s="151"/>
      <c r="D53" s="151"/>
      <c r="E53" s="229"/>
      <c r="F53" s="229"/>
      <c r="G53" s="211"/>
      <c r="H53" s="211"/>
      <c r="I53" s="211"/>
      <c r="J53" s="211"/>
      <c r="K53" s="239"/>
      <c r="L53" s="210"/>
      <c r="M53" s="10"/>
      <c r="N53" s="10" t="s">
        <v>114</v>
      </c>
      <c r="O53" s="10"/>
      <c r="P53" s="210"/>
      <c r="Q53" s="239"/>
      <c r="R53" s="211"/>
      <c r="S53" s="211"/>
      <c r="T53" s="211"/>
      <c r="U53" s="211"/>
      <c r="V53" s="151"/>
      <c r="W53" s="151"/>
      <c r="X53" s="151"/>
      <c r="Y53" s="151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51" t="s">
        <v>111</v>
      </c>
      <c r="D55" s="151" t="s">
        <v>130</v>
      </c>
      <c r="E55" s="229">
        <v>0.58333333333333337</v>
      </c>
      <c r="F55" s="229"/>
      <c r="G55" s="238" t="str">
        <f>S9</f>
        <v>ヴェルフェ矢板Ｕ－１２</v>
      </c>
      <c r="H55" s="238"/>
      <c r="I55" s="238"/>
      <c r="J55" s="238"/>
      <c r="K55" s="239">
        <f>M55+M56+M57</f>
        <v>0</v>
      </c>
      <c r="L55" s="210" t="s">
        <v>113</v>
      </c>
      <c r="M55" s="10"/>
      <c r="N55" s="10" t="s">
        <v>114</v>
      </c>
      <c r="O55" s="10"/>
      <c r="P55" s="210" t="s">
        <v>115</v>
      </c>
      <c r="Q55" s="239">
        <f>O55+O56+O57</f>
        <v>0</v>
      </c>
      <c r="R55" s="238" t="str">
        <f>V9</f>
        <v>ＦＣ真岡２１ファンタジー</v>
      </c>
      <c r="S55" s="238"/>
      <c r="T55" s="238"/>
      <c r="U55" s="238"/>
      <c r="V55" s="151" t="s">
        <v>131</v>
      </c>
      <c r="W55" s="151"/>
      <c r="X55" s="151"/>
      <c r="Y55" s="151"/>
      <c r="Z55" s="12"/>
    </row>
    <row r="56" spans="1:27" ht="17.100000000000001" customHeight="1">
      <c r="C56" s="151"/>
      <c r="D56" s="151"/>
      <c r="E56" s="229"/>
      <c r="F56" s="229"/>
      <c r="G56" s="238"/>
      <c r="H56" s="238"/>
      <c r="I56" s="238"/>
      <c r="J56" s="238"/>
      <c r="K56" s="239"/>
      <c r="L56" s="210"/>
      <c r="M56" s="10"/>
      <c r="N56" s="10" t="s">
        <v>114</v>
      </c>
      <c r="O56" s="10"/>
      <c r="P56" s="210"/>
      <c r="Q56" s="239"/>
      <c r="R56" s="238"/>
      <c r="S56" s="238"/>
      <c r="T56" s="238"/>
      <c r="U56" s="238"/>
      <c r="V56" s="151"/>
      <c r="W56" s="151"/>
      <c r="X56" s="151"/>
      <c r="Y56" s="151"/>
      <c r="Z56" s="12"/>
    </row>
    <row r="57" spans="1:27" ht="17.100000000000001" customHeight="1">
      <c r="C57" s="151"/>
      <c r="D57" s="151"/>
      <c r="E57" s="229"/>
      <c r="F57" s="229"/>
      <c r="G57" s="238"/>
      <c r="H57" s="238"/>
      <c r="I57" s="238"/>
      <c r="J57" s="238"/>
      <c r="K57" s="239"/>
      <c r="L57" s="210"/>
      <c r="M57" s="10"/>
      <c r="N57" s="10" t="s">
        <v>114</v>
      </c>
      <c r="O57" s="10"/>
      <c r="P57" s="210"/>
      <c r="Q57" s="239"/>
      <c r="R57" s="238"/>
      <c r="S57" s="238"/>
      <c r="T57" s="238"/>
      <c r="U57" s="238"/>
      <c r="V57" s="151"/>
      <c r="W57" s="151"/>
      <c r="X57" s="151"/>
      <c r="Y57" s="151"/>
      <c r="Z57" s="12"/>
    </row>
    <row r="58" spans="1:27" ht="17.100000000000001" customHeight="1">
      <c r="C58" s="151" t="s">
        <v>117</v>
      </c>
      <c r="D58" s="151" t="s">
        <v>130</v>
      </c>
      <c r="E58" s="229">
        <v>0.58333333333333337</v>
      </c>
      <c r="F58" s="229"/>
      <c r="G58" s="230" t="s">
        <v>121</v>
      </c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1"/>
      <c r="W58" s="1"/>
      <c r="X58" s="1"/>
      <c r="Y58" s="1"/>
      <c r="Z58" s="12"/>
    </row>
    <row r="59" spans="1:27" ht="17.100000000000001" customHeight="1">
      <c r="C59" s="151"/>
      <c r="D59" s="151"/>
      <c r="E59" s="229"/>
      <c r="F59" s="229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1"/>
      <c r="W59" s="1"/>
      <c r="X59" s="1"/>
      <c r="Y59" s="1"/>
      <c r="Z59" s="12"/>
    </row>
    <row r="60" spans="1:27" ht="17.100000000000001" customHeight="1">
      <c r="C60" s="151"/>
      <c r="D60" s="151"/>
      <c r="E60" s="229"/>
      <c r="F60" s="229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1"/>
      <c r="W60" s="1"/>
      <c r="X60" s="1"/>
      <c r="Y60" s="1"/>
      <c r="Z60" s="12"/>
    </row>
    <row r="61" spans="1:27" ht="17.100000000000001" customHeight="1"/>
    <row r="62" spans="1:27" ht="32.1" customHeight="1">
      <c r="A62" s="227" t="str">
        <f>F4</f>
        <v>Ｃ</v>
      </c>
      <c r="B62" s="227"/>
      <c r="C62" s="218" t="str">
        <f>A64</f>
        <v>Ｋ－ＷＥＳＴ．ＦＣ２００１</v>
      </c>
      <c r="D62" s="218"/>
      <c r="E62" s="218" t="str">
        <f>A66</f>
        <v>ＦＣ　ＶＡＬＯＮ</v>
      </c>
      <c r="F62" s="218"/>
      <c r="G62" s="218" t="str">
        <f>A68</f>
        <v>ＦＣグラシアス</v>
      </c>
      <c r="H62" s="218"/>
      <c r="I62" s="218" t="str">
        <f>A70</f>
        <v>ｕｎｉｏｎ　ｓｐｏｒｔｓ　ｃｌｕｂ</v>
      </c>
      <c r="J62" s="218"/>
      <c r="K62" s="212" t="s">
        <v>132</v>
      </c>
      <c r="L62" s="213" t="s">
        <v>133</v>
      </c>
      <c r="M62" s="212" t="s">
        <v>134</v>
      </c>
      <c r="O62" s="227" t="str">
        <f>S4</f>
        <v>Ｄ</v>
      </c>
      <c r="P62" s="227"/>
      <c r="Q62" s="218" t="str">
        <f>P9</f>
        <v>ＩＳＯＳＯＣＣＥＲＣＬＵＢ</v>
      </c>
      <c r="R62" s="218"/>
      <c r="S62" s="218" t="str">
        <f>S9</f>
        <v>ヴェルフェ矢板Ｕ－１２</v>
      </c>
      <c r="T62" s="218"/>
      <c r="U62" s="218" t="str">
        <f>V9</f>
        <v>ＦＣ真岡２１ファンタジー</v>
      </c>
      <c r="V62" s="218"/>
      <c r="W62" s="212" t="s">
        <v>132</v>
      </c>
      <c r="X62" s="213" t="s">
        <v>133</v>
      </c>
      <c r="Y62" s="212" t="s">
        <v>134</v>
      </c>
    </row>
    <row r="63" spans="1:27" ht="32.1" customHeight="1">
      <c r="A63" s="227"/>
      <c r="B63" s="227"/>
      <c r="C63" s="218"/>
      <c r="D63" s="218"/>
      <c r="E63" s="218"/>
      <c r="F63" s="218"/>
      <c r="G63" s="218"/>
      <c r="H63" s="218"/>
      <c r="I63" s="218"/>
      <c r="J63" s="218"/>
      <c r="K63" s="212"/>
      <c r="L63" s="213"/>
      <c r="M63" s="212"/>
      <c r="O63" s="227"/>
      <c r="P63" s="227"/>
      <c r="Q63" s="218"/>
      <c r="R63" s="218"/>
      <c r="S63" s="218"/>
      <c r="T63" s="218"/>
      <c r="U63" s="218"/>
      <c r="V63" s="218"/>
      <c r="W63" s="212"/>
      <c r="X63" s="213"/>
      <c r="Y63" s="212"/>
      <c r="Z63" s="64"/>
      <c r="AA63" s="82"/>
    </row>
    <row r="64" spans="1:27" ht="18" customHeight="1">
      <c r="A64" s="221" t="str">
        <f>B9</f>
        <v>Ｋ－ＷＥＳＴ．ＦＣ２００１</v>
      </c>
      <c r="B64" s="221"/>
      <c r="C64" s="293"/>
      <c r="D64" s="294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97">
        <f>COUNTIF(C65:J65,"○")*3+COUNTIF(C65:J65,"△")</f>
        <v>3</v>
      </c>
      <c r="L64" s="297">
        <f>E64-F64+G64-H64+I64-J64</f>
        <v>0</v>
      </c>
      <c r="M64" s="222"/>
      <c r="N64" s="52"/>
      <c r="O64" s="214" t="str">
        <f>P9</f>
        <v>ＩＳＯＳＯＣＣＥＲＣＬＵＢ</v>
      </c>
      <c r="P64" s="215"/>
      <c r="Q64" s="289"/>
      <c r="R64" s="290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304">
        <f>COUNTIF(Q65:V65,"○")*3+COUNTIF(Q65:V65,"△")</f>
        <v>2</v>
      </c>
      <c r="X64" s="304">
        <f>S64-T64+U64-V64</f>
        <v>0</v>
      </c>
      <c r="Y64" s="202"/>
      <c r="AA64" s="1"/>
    </row>
    <row r="65" spans="1:27" ht="18" customHeight="1">
      <c r="A65" s="221"/>
      <c r="B65" s="221"/>
      <c r="C65" s="295"/>
      <c r="D65" s="296"/>
      <c r="E65" s="287" t="str">
        <f>IF(E64&gt;F64,"○",IF(E64&lt;F64,"×",IF(E64=F64,"△")))</f>
        <v>△</v>
      </c>
      <c r="F65" s="288"/>
      <c r="G65" s="287" t="str">
        <f>IF(G64&gt;H64,"○",IF(G64&lt;H64,"×",IF(G64=H64,"△")))</f>
        <v>△</v>
      </c>
      <c r="H65" s="288"/>
      <c r="I65" s="287" t="str">
        <f>IF(I64&gt;J64,"○",IF(I64&lt;J64,"×",IF(I64=J64,"△")))</f>
        <v>△</v>
      </c>
      <c r="J65" s="288"/>
      <c r="K65" s="298"/>
      <c r="L65" s="298"/>
      <c r="M65" s="223"/>
      <c r="N65" s="52"/>
      <c r="O65" s="216"/>
      <c r="P65" s="217"/>
      <c r="Q65" s="291"/>
      <c r="R65" s="292"/>
      <c r="S65" s="287" t="str">
        <f>IF(S64&gt;T64,"○",IF(S64&lt;T64,"×",IF(S64=T64,"△")))</f>
        <v>△</v>
      </c>
      <c r="T65" s="288"/>
      <c r="U65" s="287" t="str">
        <f>IF(U64&gt;V64,"○",IF(U64&lt;V64,"×",IF(U64=V64,"△")))</f>
        <v>△</v>
      </c>
      <c r="V65" s="288"/>
      <c r="W65" s="304"/>
      <c r="X65" s="304"/>
      <c r="Y65" s="204"/>
      <c r="AA65" s="1"/>
    </row>
    <row r="66" spans="1:27" ht="18" customHeight="1">
      <c r="A66" s="221" t="str">
        <f>E9</f>
        <v>ＦＣ　ＶＡＬＯＮ</v>
      </c>
      <c r="B66" s="221"/>
      <c r="C66" s="89">
        <f>F64</f>
        <v>0</v>
      </c>
      <c r="D66" s="89">
        <f>E64</f>
        <v>0</v>
      </c>
      <c r="E66" s="289"/>
      <c r="F66" s="290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97">
        <f>COUNTIF(C67:J67,"○")*3+COUNTIF(C67:J67,"△")</f>
        <v>3</v>
      </c>
      <c r="L66" s="297">
        <f>C66-D66+G66-H66+I66-J66</f>
        <v>0</v>
      </c>
      <c r="M66" s="222"/>
      <c r="N66" s="52"/>
      <c r="O66" s="214" t="str">
        <f>S9</f>
        <v>ヴェルフェ矢板Ｕ－１２</v>
      </c>
      <c r="P66" s="215"/>
      <c r="Q66" s="89">
        <f>T64</f>
        <v>0</v>
      </c>
      <c r="R66" s="89">
        <f>S64</f>
        <v>0</v>
      </c>
      <c r="S66" s="289"/>
      <c r="T66" s="290"/>
      <c r="U66" s="89">
        <f>K55</f>
        <v>0</v>
      </c>
      <c r="V66" s="89">
        <f>Q55</f>
        <v>0</v>
      </c>
      <c r="W66" s="304">
        <f>COUNTIF(Q67:V67,"○")*3+COUNTIF(Q67:V67,"△")</f>
        <v>2</v>
      </c>
      <c r="X66" s="304">
        <f>Q66-R66+U66-V66</f>
        <v>0</v>
      </c>
      <c r="Y66" s="202"/>
      <c r="AA66" s="1"/>
    </row>
    <row r="67" spans="1:27" ht="18" customHeight="1">
      <c r="A67" s="221"/>
      <c r="B67" s="221"/>
      <c r="C67" s="287" t="str">
        <f>IF(C66&gt;D66,"○",IF(C66&lt;D66,"×",IF(C66=D66,"△")))</f>
        <v>△</v>
      </c>
      <c r="D67" s="288"/>
      <c r="E67" s="291"/>
      <c r="F67" s="292"/>
      <c r="G67" s="287" t="str">
        <f>IF(G66&gt;H66,"○",IF(G66&lt;H66,"×",IF(G66=H66,"△")))</f>
        <v>△</v>
      </c>
      <c r="H67" s="288"/>
      <c r="I67" s="287" t="str">
        <f>IF(I66&gt;J66,"○",IF(I66&lt;J66,"×",IF(I66=J66,"△")))</f>
        <v>△</v>
      </c>
      <c r="J67" s="288"/>
      <c r="K67" s="298"/>
      <c r="L67" s="298"/>
      <c r="M67" s="223"/>
      <c r="N67" s="52"/>
      <c r="O67" s="216"/>
      <c r="P67" s="217"/>
      <c r="Q67" s="287" t="str">
        <f>IF(Q66&gt;R66,"○",IF(Q66&lt;R66,"×",IF(Q66=R66,"△")))</f>
        <v>△</v>
      </c>
      <c r="R67" s="288"/>
      <c r="S67" s="291"/>
      <c r="T67" s="292"/>
      <c r="U67" s="287" t="str">
        <f>IF(U66&gt;V66,"○",IF(U66&lt;V66,"×",IF(U66=V66,"△")))</f>
        <v>△</v>
      </c>
      <c r="V67" s="288"/>
      <c r="W67" s="304"/>
      <c r="X67" s="304"/>
      <c r="Y67" s="204"/>
      <c r="AA67" s="1"/>
    </row>
    <row r="68" spans="1:27" ht="18" customHeight="1">
      <c r="A68" s="221" t="str">
        <f>H9</f>
        <v>ＦＣグラシアス</v>
      </c>
      <c r="B68" s="22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89"/>
      <c r="H68" s="290"/>
      <c r="I68" s="89">
        <f>K23</f>
        <v>0</v>
      </c>
      <c r="J68" s="89">
        <f>Q23</f>
        <v>0</v>
      </c>
      <c r="K68" s="297">
        <f>COUNTIF(C69:J69,"○")*3+COUNTIF(C69:J69,"△")</f>
        <v>3</v>
      </c>
      <c r="L68" s="297">
        <f>C68-D68+E68-F68+I68-J68</f>
        <v>0</v>
      </c>
      <c r="M68" s="222"/>
      <c r="N68" s="52"/>
      <c r="O68" s="214" t="str">
        <f>V9</f>
        <v>ＦＣ真岡２１ファンタジー</v>
      </c>
      <c r="P68" s="215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89"/>
      <c r="V68" s="290"/>
      <c r="W68" s="304">
        <f>COUNTIF(Q69:V69,"○")*3+COUNTIF(Q69:V69,"△")</f>
        <v>2</v>
      </c>
      <c r="X68" s="304">
        <f>Q68-R68+S68-T68</f>
        <v>0</v>
      </c>
      <c r="Y68" s="202"/>
      <c r="AA68" s="1"/>
    </row>
    <row r="69" spans="1:27" ht="18" customHeight="1">
      <c r="A69" s="221"/>
      <c r="B69" s="221"/>
      <c r="C69" s="287" t="str">
        <f>IF(C68&gt;D68,"○",IF(C68&lt;D68,"×",IF(C68=D68,"△")))</f>
        <v>△</v>
      </c>
      <c r="D69" s="288"/>
      <c r="E69" s="287" t="str">
        <f>IF(E68&gt;F68,"○",IF(E68&lt;F68,"×",IF(E68=F68,"△")))</f>
        <v>△</v>
      </c>
      <c r="F69" s="288"/>
      <c r="G69" s="291"/>
      <c r="H69" s="292"/>
      <c r="I69" s="287" t="str">
        <f>IF(I68&gt;J68,"○",IF(I68&lt;J68,"×",IF(I68=J68,"△")))</f>
        <v>△</v>
      </c>
      <c r="J69" s="288"/>
      <c r="K69" s="298"/>
      <c r="L69" s="298"/>
      <c r="M69" s="223"/>
      <c r="N69" s="52"/>
      <c r="O69" s="216"/>
      <c r="P69" s="217"/>
      <c r="Q69" s="287" t="str">
        <f>IF(Q68&gt;R68,"○",IF(Q68&lt;R68,"×",IF(Q68=R68,"△")))</f>
        <v>△</v>
      </c>
      <c r="R69" s="288"/>
      <c r="S69" s="287" t="str">
        <f>IF(S68&gt;T68,"○",IF(S68&lt;T68,"×",IF(S68=T68,"△")))</f>
        <v>△</v>
      </c>
      <c r="T69" s="288"/>
      <c r="U69" s="291"/>
      <c r="V69" s="292"/>
      <c r="W69" s="304"/>
      <c r="X69" s="304"/>
      <c r="Y69" s="204"/>
      <c r="Z69" s="1"/>
      <c r="AA69" s="1"/>
    </row>
    <row r="70" spans="1:27" ht="18" customHeight="1">
      <c r="A70" s="221" t="str">
        <f>K9</f>
        <v>ｕｎｉｏｎ　ｓｐｏｒｔｓ　ｃｌｕｂ</v>
      </c>
      <c r="B70" s="22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93"/>
      <c r="J70" s="294"/>
      <c r="K70" s="297">
        <f>COUNTIF(C71:J71,"○")*3+COUNTIF(C71:J71,"△")</f>
        <v>3</v>
      </c>
      <c r="L70" s="297">
        <f>C70-D70+E70-F70+G70-H70</f>
        <v>0</v>
      </c>
      <c r="M70" s="222"/>
      <c r="N70" s="52"/>
      <c r="O70" s="224"/>
      <c r="P70" s="224"/>
      <c r="Q70" s="81"/>
      <c r="R70" s="81"/>
      <c r="S70" s="81"/>
      <c r="T70" s="81"/>
      <c r="U70" s="81"/>
      <c r="V70" s="81"/>
      <c r="W70" s="220"/>
      <c r="X70" s="220"/>
      <c r="Y70" s="220"/>
      <c r="Z70" s="151"/>
      <c r="AA70" s="151"/>
    </row>
    <row r="71" spans="1:27" ht="18" customHeight="1">
      <c r="A71" s="221"/>
      <c r="B71" s="221"/>
      <c r="C71" s="287" t="str">
        <f>IF(C70&gt;D70,"○",IF(C70&lt;D70,"×",IF(C70=D70,"△")))</f>
        <v>△</v>
      </c>
      <c r="D71" s="288"/>
      <c r="E71" s="287" t="str">
        <f>IF(E70&gt;F70,"○",IF(E70&lt;F70,"×",IF(E70=F70,"△")))</f>
        <v>△</v>
      </c>
      <c r="F71" s="288"/>
      <c r="G71" s="287" t="str">
        <f>IF(G70&gt;H70,"○",IF(G70&lt;H70,"×",IF(G70=H70,"△")))</f>
        <v>△</v>
      </c>
      <c r="H71" s="288"/>
      <c r="I71" s="295"/>
      <c r="J71" s="296"/>
      <c r="K71" s="298"/>
      <c r="L71" s="298"/>
      <c r="M71" s="223"/>
      <c r="N71" s="52"/>
      <c r="O71" s="225"/>
      <c r="P71" s="225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</sheetData>
  <mergeCells count="201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7:Y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C30:C32"/>
    <mergeCell ref="D30:D32"/>
    <mergeCell ref="E30:F32"/>
    <mergeCell ref="G30:U32"/>
    <mergeCell ref="C34:C36"/>
    <mergeCell ref="D34:D36"/>
    <mergeCell ref="E34:F36"/>
    <mergeCell ref="G34:J36"/>
    <mergeCell ref="K34:K36"/>
    <mergeCell ref="L34:L36"/>
    <mergeCell ref="P34:P36"/>
    <mergeCell ref="Q34:Q36"/>
    <mergeCell ref="R34:U36"/>
    <mergeCell ref="V34:Y36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37:Y39"/>
    <mergeCell ref="C48:C50"/>
    <mergeCell ref="D48:D50"/>
    <mergeCell ref="E48:F50"/>
    <mergeCell ref="G48:J50"/>
    <mergeCell ref="K48:K50"/>
    <mergeCell ref="L48:L50"/>
    <mergeCell ref="V41:Y43"/>
    <mergeCell ref="C44:C46"/>
    <mergeCell ref="D44:D46"/>
    <mergeCell ref="E44:F46"/>
    <mergeCell ref="G44:U46"/>
    <mergeCell ref="P48:P50"/>
    <mergeCell ref="Q48:Q50"/>
    <mergeCell ref="R48:U50"/>
    <mergeCell ref="V48:Y50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P55:P57"/>
    <mergeCell ref="Q55:Q57"/>
    <mergeCell ref="R55:U57"/>
    <mergeCell ref="V55:Y57"/>
    <mergeCell ref="C58:C60"/>
    <mergeCell ref="D58:D60"/>
    <mergeCell ref="E58:F60"/>
    <mergeCell ref="G58:U60"/>
    <mergeCell ref="P51:P53"/>
    <mergeCell ref="Q51:Q53"/>
    <mergeCell ref="R51:U53"/>
    <mergeCell ref="V51:Y53"/>
    <mergeCell ref="C55:C57"/>
    <mergeCell ref="D55:D57"/>
    <mergeCell ref="E55:F57"/>
    <mergeCell ref="G55:J57"/>
    <mergeCell ref="K55:K57"/>
    <mergeCell ref="L55:L57"/>
    <mergeCell ref="C51:C53"/>
    <mergeCell ref="D51:D53"/>
    <mergeCell ref="E51:F53"/>
    <mergeCell ref="G51:J53"/>
    <mergeCell ref="K51:K53"/>
    <mergeCell ref="L51:L53"/>
    <mergeCell ref="W62:W63"/>
    <mergeCell ref="X62:X63"/>
    <mergeCell ref="Y62:Y63"/>
    <mergeCell ref="A64:B65"/>
    <mergeCell ref="C64:D65"/>
    <mergeCell ref="K64:K65"/>
    <mergeCell ref="L64:L65"/>
    <mergeCell ref="M64:M65"/>
    <mergeCell ref="O64:P65"/>
    <mergeCell ref="Q64:R65"/>
    <mergeCell ref="L62:L63"/>
    <mergeCell ref="M62:M63"/>
    <mergeCell ref="O62:P63"/>
    <mergeCell ref="Q62:R63"/>
    <mergeCell ref="S62:T63"/>
    <mergeCell ref="U62:V63"/>
    <mergeCell ref="A62:B63"/>
    <mergeCell ref="C62:D63"/>
    <mergeCell ref="E62:F63"/>
    <mergeCell ref="G62:H63"/>
    <mergeCell ref="I62:J63"/>
    <mergeCell ref="K62:K63"/>
    <mergeCell ref="A66:B67"/>
    <mergeCell ref="E66:F67"/>
    <mergeCell ref="K66:K67"/>
    <mergeCell ref="L66:L67"/>
    <mergeCell ref="M66:M67"/>
    <mergeCell ref="O66:P67"/>
    <mergeCell ref="W64:W65"/>
    <mergeCell ref="X64:X65"/>
    <mergeCell ref="Y64:Y65"/>
    <mergeCell ref="E65:F65"/>
    <mergeCell ref="G65:H65"/>
    <mergeCell ref="I65:J65"/>
    <mergeCell ref="S65:T65"/>
    <mergeCell ref="U65:V65"/>
    <mergeCell ref="S66:T67"/>
    <mergeCell ref="W66:W67"/>
    <mergeCell ref="X66:X67"/>
    <mergeCell ref="Y66:Y67"/>
    <mergeCell ref="C67:D67"/>
    <mergeCell ref="G67:H67"/>
    <mergeCell ref="I67:J67"/>
    <mergeCell ref="Q67:R67"/>
    <mergeCell ref="U67:V67"/>
    <mergeCell ref="Y68:Y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A70:B71"/>
    <mergeCell ref="I70:J71"/>
    <mergeCell ref="K70:K71"/>
    <mergeCell ref="L70:L71"/>
    <mergeCell ref="M70:M71"/>
    <mergeCell ref="O70:P71"/>
    <mergeCell ref="U68:V69"/>
    <mergeCell ref="W68:W69"/>
    <mergeCell ref="X68:X69"/>
    <mergeCell ref="W70:X71"/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106</v>
      </c>
      <c r="B1" s="40"/>
      <c r="C1" s="40"/>
      <c r="D1" s="234">
        <f>組み合わせ!C4</f>
        <v>44549</v>
      </c>
      <c r="E1" s="235"/>
      <c r="F1" s="235"/>
      <c r="G1" s="40"/>
      <c r="H1" s="40" t="s">
        <v>107</v>
      </c>
      <c r="O1" s="235" t="s">
        <v>138</v>
      </c>
      <c r="P1" s="235"/>
      <c r="Q1" s="235"/>
      <c r="S1" s="235" t="str">
        <f>組み合わせ!AN5</f>
        <v>キョクトウ青木フィールド（青木サッカー場A）</v>
      </c>
      <c r="T1" s="235"/>
      <c r="U1" s="235"/>
      <c r="V1" s="235"/>
      <c r="W1" s="235"/>
      <c r="X1" s="235"/>
      <c r="Y1" s="235"/>
      <c r="Z1" s="235"/>
      <c r="AA1" s="235"/>
    </row>
    <row r="2" spans="1:27" ht="23.1" customHeight="1">
      <c r="A2" s="40"/>
      <c r="B2" s="40"/>
      <c r="C2" s="40"/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35"/>
      <c r="P3" s="235"/>
      <c r="Q3" s="235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35" t="s">
        <v>90</v>
      </c>
      <c r="G4" s="235"/>
      <c r="H4" s="40"/>
      <c r="P4" s="29"/>
      <c r="Q4" s="29"/>
      <c r="R4" s="29"/>
      <c r="S4" s="235" t="s">
        <v>76</v>
      </c>
      <c r="T4" s="235"/>
      <c r="U4" s="40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43"/>
      <c r="U5" s="5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1"/>
    </row>
    <row r="8" spans="1:27" ht="20.100000000000001" customHeight="1">
      <c r="A8" s="1"/>
      <c r="B8" s="151">
        <v>1</v>
      </c>
      <c r="C8" s="151"/>
      <c r="D8" s="1"/>
      <c r="E8" s="151">
        <v>2</v>
      </c>
      <c r="F8" s="151"/>
      <c r="G8" s="1"/>
      <c r="H8" s="151">
        <v>3</v>
      </c>
      <c r="I8" s="151"/>
      <c r="J8" s="1"/>
      <c r="K8" s="151">
        <v>4</v>
      </c>
      <c r="L8" s="151"/>
      <c r="M8" s="1"/>
      <c r="N8" s="1"/>
      <c r="P8" s="151">
        <v>1</v>
      </c>
      <c r="Q8" s="151"/>
      <c r="R8" s="1"/>
      <c r="S8" s="151">
        <v>2</v>
      </c>
      <c r="T8" s="151"/>
      <c r="U8" s="1"/>
      <c r="V8" s="151">
        <v>3</v>
      </c>
      <c r="W8" s="151"/>
      <c r="X8" s="1"/>
      <c r="Y8" s="151"/>
      <c r="Z8" s="151"/>
    </row>
    <row r="9" spans="1:27" ht="20.100000000000001" customHeight="1">
      <c r="A9" s="1"/>
      <c r="B9" s="303" t="str">
        <f>組み合わせ!AJ21</f>
        <v>ＷＥＳＴ　Ｆｏｏｔｂａｌｌ　Ｃｏｍｍｕｎｉｔｙ</v>
      </c>
      <c r="C9" s="303"/>
      <c r="D9" s="46"/>
      <c r="E9" s="236" t="str">
        <f>組み合わせ!AJ19</f>
        <v>三島ＦＣ</v>
      </c>
      <c r="F9" s="236"/>
      <c r="G9" s="47"/>
      <c r="H9" s="236" t="str">
        <f>組み合わせ!AJ17</f>
        <v>Ｓ４スペランツァ</v>
      </c>
      <c r="I9" s="236"/>
      <c r="J9" s="47"/>
      <c r="K9" s="303" t="str">
        <f>組み合わせ!AJ15</f>
        <v>ＭＯＲＡＮＧＯ栃木フットボールクラブＵ１２</v>
      </c>
      <c r="L9" s="303"/>
      <c r="M9" s="47"/>
      <c r="N9" s="47"/>
      <c r="P9" s="236" t="str">
        <f>組み合わせ!AJ10</f>
        <v>ＦＣアリーバ</v>
      </c>
      <c r="Q9" s="236"/>
      <c r="R9" s="47"/>
      <c r="S9" s="236" t="str">
        <f>組み合わせ!AJ8</f>
        <v>ＦＥ.アトレチコ佐野</v>
      </c>
      <c r="T9" s="236"/>
      <c r="U9" s="47"/>
      <c r="V9" s="236" t="str">
        <f>組み合わせ!AJ6</f>
        <v>おおぞらＳＣ</v>
      </c>
      <c r="W9" s="236"/>
      <c r="X9" s="47"/>
      <c r="Y9" s="236"/>
      <c r="Z9" s="236"/>
    </row>
    <row r="10" spans="1:27" ht="20.100000000000001" customHeight="1">
      <c r="A10" s="1"/>
      <c r="B10" s="303"/>
      <c r="C10" s="303"/>
      <c r="D10" s="46"/>
      <c r="E10" s="236"/>
      <c r="F10" s="236"/>
      <c r="G10" s="47"/>
      <c r="H10" s="236"/>
      <c r="I10" s="236"/>
      <c r="J10" s="47"/>
      <c r="K10" s="303"/>
      <c r="L10" s="303"/>
      <c r="M10" s="47"/>
      <c r="N10" s="47"/>
      <c r="O10" s="47"/>
      <c r="P10" s="236"/>
      <c r="Q10" s="236"/>
      <c r="R10" s="47"/>
      <c r="S10" s="236"/>
      <c r="T10" s="236"/>
      <c r="U10" s="47"/>
      <c r="V10" s="236"/>
      <c r="W10" s="236"/>
      <c r="X10" s="47"/>
      <c r="Y10" s="236"/>
      <c r="Z10" s="236"/>
    </row>
    <row r="11" spans="1:27" ht="20.100000000000001" customHeight="1">
      <c r="A11" s="1"/>
      <c r="B11" s="303"/>
      <c r="C11" s="303"/>
      <c r="D11" s="46"/>
      <c r="E11" s="236"/>
      <c r="F11" s="236"/>
      <c r="G11" s="47"/>
      <c r="H11" s="236"/>
      <c r="I11" s="236"/>
      <c r="J11" s="47"/>
      <c r="K11" s="303"/>
      <c r="L11" s="303"/>
      <c r="M11" s="47"/>
      <c r="N11" s="47"/>
      <c r="O11" s="47"/>
      <c r="P11" s="236"/>
      <c r="Q11" s="236"/>
      <c r="R11" s="47"/>
      <c r="S11" s="236"/>
      <c r="T11" s="236"/>
      <c r="U11" s="47"/>
      <c r="V11" s="236"/>
      <c r="W11" s="236"/>
      <c r="X11" s="47"/>
      <c r="Y11" s="236"/>
      <c r="Z11" s="236"/>
    </row>
    <row r="12" spans="1:27" ht="20.100000000000001" customHeight="1">
      <c r="A12" s="1"/>
      <c r="B12" s="303"/>
      <c r="C12" s="303"/>
      <c r="D12" s="46"/>
      <c r="E12" s="236"/>
      <c r="F12" s="236"/>
      <c r="G12" s="47"/>
      <c r="H12" s="236"/>
      <c r="I12" s="236"/>
      <c r="J12" s="47"/>
      <c r="K12" s="303"/>
      <c r="L12" s="303"/>
      <c r="M12" s="47"/>
      <c r="N12" s="47"/>
      <c r="O12" s="47"/>
      <c r="P12" s="236"/>
      <c r="Q12" s="236"/>
      <c r="R12" s="47"/>
      <c r="S12" s="236"/>
      <c r="T12" s="236"/>
      <c r="U12" s="47"/>
      <c r="V12" s="236"/>
      <c r="W12" s="236"/>
      <c r="X12" s="47"/>
      <c r="Y12" s="236"/>
      <c r="Z12" s="236"/>
    </row>
    <row r="13" spans="1:27" ht="20.100000000000001" customHeight="1">
      <c r="A13" s="1"/>
      <c r="B13" s="303"/>
      <c r="C13" s="303"/>
      <c r="D13" s="46"/>
      <c r="E13" s="236"/>
      <c r="F13" s="236"/>
      <c r="G13" s="47"/>
      <c r="H13" s="236"/>
      <c r="I13" s="236"/>
      <c r="J13" s="47"/>
      <c r="K13" s="303"/>
      <c r="L13" s="303"/>
      <c r="M13" s="47"/>
      <c r="N13" s="47"/>
      <c r="O13" s="47"/>
      <c r="P13" s="236"/>
      <c r="Q13" s="236"/>
      <c r="R13" s="47"/>
      <c r="S13" s="236"/>
      <c r="T13" s="236"/>
      <c r="U13" s="47"/>
      <c r="V13" s="236"/>
      <c r="W13" s="236"/>
      <c r="X13" s="47"/>
      <c r="Y13" s="236"/>
      <c r="Z13" s="236"/>
    </row>
    <row r="14" spans="1:27" ht="20.100000000000001" customHeight="1">
      <c r="A14" s="1"/>
      <c r="B14" s="303"/>
      <c r="C14" s="303"/>
      <c r="D14" s="46"/>
      <c r="E14" s="236"/>
      <c r="F14" s="236"/>
      <c r="G14" s="47"/>
      <c r="H14" s="236"/>
      <c r="I14" s="236"/>
      <c r="J14" s="47"/>
      <c r="K14" s="303"/>
      <c r="L14" s="303"/>
      <c r="M14" s="47"/>
      <c r="N14" s="47"/>
      <c r="O14" s="47"/>
      <c r="P14" s="236"/>
      <c r="Q14" s="236"/>
      <c r="R14" s="47"/>
      <c r="S14" s="236"/>
      <c r="T14" s="236"/>
      <c r="U14" s="47"/>
      <c r="V14" s="236"/>
      <c r="W14" s="236"/>
      <c r="X14" s="47"/>
      <c r="Y14" s="236"/>
      <c r="Z14" s="236"/>
    </row>
    <row r="15" spans="1:27" ht="20.100000000000001" customHeight="1">
      <c r="A15" s="1"/>
      <c r="B15" s="303"/>
      <c r="C15" s="303"/>
      <c r="D15" s="46"/>
      <c r="E15" s="236"/>
      <c r="F15" s="236"/>
      <c r="G15" s="47"/>
      <c r="H15" s="236"/>
      <c r="I15" s="236"/>
      <c r="J15" s="47"/>
      <c r="K15" s="303"/>
      <c r="L15" s="303"/>
      <c r="M15" s="47"/>
      <c r="N15" s="47"/>
      <c r="O15" s="47"/>
      <c r="P15" s="236"/>
      <c r="Q15" s="236"/>
      <c r="R15" s="47"/>
      <c r="S15" s="236"/>
      <c r="T15" s="236"/>
      <c r="U15" s="47"/>
      <c r="V15" s="236"/>
      <c r="W15" s="236"/>
      <c r="X15" s="47"/>
      <c r="Y15" s="236"/>
      <c r="Z15" s="236"/>
    </row>
    <row r="16" spans="1:27" ht="20.100000000000001" customHeight="1">
      <c r="A16" s="1"/>
      <c r="B16" s="303"/>
      <c r="C16" s="303"/>
      <c r="D16" s="46"/>
      <c r="E16" s="236"/>
      <c r="F16" s="236"/>
      <c r="G16" s="47"/>
      <c r="H16" s="236"/>
      <c r="I16" s="236"/>
      <c r="J16" s="47"/>
      <c r="K16" s="303"/>
      <c r="L16" s="303"/>
      <c r="M16" s="47"/>
      <c r="N16" s="47"/>
      <c r="O16" s="47"/>
      <c r="P16" s="236"/>
      <c r="Q16" s="236"/>
      <c r="R16" s="47"/>
      <c r="S16" s="236"/>
      <c r="T16" s="236"/>
      <c r="U16" s="47"/>
      <c r="V16" s="236"/>
      <c r="W16" s="236"/>
      <c r="X16" s="47"/>
      <c r="Y16" s="236"/>
      <c r="Z16" s="236"/>
    </row>
    <row r="17" spans="1:26" ht="20.100000000000001" customHeight="1">
      <c r="A17" s="1"/>
      <c r="B17" s="303"/>
      <c r="C17" s="303"/>
      <c r="D17" s="46"/>
      <c r="E17" s="236"/>
      <c r="F17" s="236"/>
      <c r="G17" s="47"/>
      <c r="H17" s="236"/>
      <c r="I17" s="236"/>
      <c r="J17" s="47"/>
      <c r="K17" s="303"/>
      <c r="L17" s="303"/>
      <c r="M17" s="47"/>
      <c r="N17" s="47"/>
      <c r="O17" s="47"/>
      <c r="P17" s="236"/>
      <c r="Q17" s="236"/>
      <c r="R17" s="47"/>
      <c r="S17" s="236"/>
      <c r="T17" s="236"/>
      <c r="U17" s="47"/>
      <c r="V17" s="236"/>
      <c r="W17" s="236"/>
      <c r="X17" s="47"/>
      <c r="Y17" s="236"/>
      <c r="Z17" s="23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33" t="s">
        <v>110</v>
      </c>
      <c r="W19" s="233"/>
      <c r="X19" s="233"/>
      <c r="Y19" s="233"/>
      <c r="Z19" s="13"/>
    </row>
    <row r="20" spans="1:26" ht="17.100000000000001" customHeight="1">
      <c r="C20" s="151" t="s">
        <v>111</v>
      </c>
      <c r="D20" s="151" t="s">
        <v>112</v>
      </c>
      <c r="E20" s="229">
        <v>0.375</v>
      </c>
      <c r="F20" s="229"/>
      <c r="G20" s="231" t="str">
        <f>B9</f>
        <v>ＷＥＳＴ　Ｆｏｏｔｂａｌｌ　Ｃｏｍｍｕｎｉｔｙ</v>
      </c>
      <c r="H20" s="231"/>
      <c r="I20" s="231"/>
      <c r="J20" s="231"/>
      <c r="K20" s="239">
        <f>M20+M21+M22</f>
        <v>0</v>
      </c>
      <c r="L20" s="210" t="s">
        <v>113</v>
      </c>
      <c r="M20" s="10"/>
      <c r="N20" s="10" t="s">
        <v>114</v>
      </c>
      <c r="O20" s="10"/>
      <c r="P20" s="210" t="s">
        <v>115</v>
      </c>
      <c r="Q20" s="239">
        <f>O20+O21+O22</f>
        <v>0</v>
      </c>
      <c r="R20" s="211" t="str">
        <f>E9</f>
        <v>三島ＦＣ</v>
      </c>
      <c r="S20" s="211"/>
      <c r="T20" s="211"/>
      <c r="U20" s="211"/>
      <c r="V20" s="151" t="s">
        <v>116</v>
      </c>
      <c r="W20" s="151"/>
      <c r="X20" s="151"/>
      <c r="Y20" s="151"/>
      <c r="Z20" s="12"/>
    </row>
    <row r="21" spans="1:26" ht="17.100000000000001" customHeight="1">
      <c r="C21" s="151"/>
      <c r="D21" s="151"/>
      <c r="E21" s="229"/>
      <c r="F21" s="229"/>
      <c r="G21" s="231"/>
      <c r="H21" s="231"/>
      <c r="I21" s="231"/>
      <c r="J21" s="231"/>
      <c r="K21" s="239"/>
      <c r="L21" s="210"/>
      <c r="M21" s="10"/>
      <c r="N21" s="10" t="s">
        <v>114</v>
      </c>
      <c r="O21" s="10"/>
      <c r="P21" s="210"/>
      <c r="Q21" s="239"/>
      <c r="R21" s="211"/>
      <c r="S21" s="211"/>
      <c r="T21" s="211"/>
      <c r="U21" s="211"/>
      <c r="V21" s="151"/>
      <c r="W21" s="151"/>
      <c r="X21" s="151"/>
      <c r="Y21" s="151"/>
      <c r="Z21" s="12"/>
    </row>
    <row r="22" spans="1:26" ht="17.100000000000001" customHeight="1">
      <c r="C22" s="151"/>
      <c r="D22" s="151"/>
      <c r="E22" s="229"/>
      <c r="F22" s="229"/>
      <c r="G22" s="231"/>
      <c r="H22" s="231"/>
      <c r="I22" s="231"/>
      <c r="J22" s="231"/>
      <c r="K22" s="239"/>
      <c r="L22" s="210"/>
      <c r="M22" s="10"/>
      <c r="N22" s="10" t="s">
        <v>114</v>
      </c>
      <c r="O22" s="10"/>
      <c r="P22" s="210"/>
      <c r="Q22" s="239"/>
      <c r="R22" s="211"/>
      <c r="S22" s="211"/>
      <c r="T22" s="211"/>
      <c r="U22" s="211"/>
      <c r="V22" s="151"/>
      <c r="W22" s="151"/>
      <c r="X22" s="151"/>
      <c r="Y22" s="151"/>
      <c r="Z22" s="12"/>
    </row>
    <row r="23" spans="1:26" ht="17.100000000000001" customHeight="1">
      <c r="C23" s="151" t="s">
        <v>117</v>
      </c>
      <c r="D23" s="151" t="s">
        <v>112</v>
      </c>
      <c r="E23" s="229">
        <v>0.375</v>
      </c>
      <c r="F23" s="229"/>
      <c r="G23" s="211" t="str">
        <f>H9</f>
        <v>Ｓ４スペランツァ</v>
      </c>
      <c r="H23" s="211"/>
      <c r="I23" s="211"/>
      <c r="J23" s="211"/>
      <c r="K23" s="239">
        <f>M23+M24+M25</f>
        <v>0</v>
      </c>
      <c r="L23" s="210" t="s">
        <v>113</v>
      </c>
      <c r="M23" s="10"/>
      <c r="N23" s="10" t="s">
        <v>114</v>
      </c>
      <c r="O23" s="10"/>
      <c r="P23" s="210" t="s">
        <v>115</v>
      </c>
      <c r="Q23" s="239">
        <f>O23+O24+O25</f>
        <v>0</v>
      </c>
      <c r="R23" s="238" t="str">
        <f>K9</f>
        <v>ＭＯＲＡＮＧＯ栃木フットボールクラブＵ１２</v>
      </c>
      <c r="S23" s="238"/>
      <c r="T23" s="238"/>
      <c r="U23" s="238"/>
      <c r="V23" s="151" t="s">
        <v>118</v>
      </c>
      <c r="W23" s="151"/>
      <c r="X23" s="151"/>
      <c r="Y23" s="151"/>
      <c r="Z23" s="12"/>
    </row>
    <row r="24" spans="1:26" ht="17.100000000000001" customHeight="1">
      <c r="C24" s="151"/>
      <c r="D24" s="151"/>
      <c r="E24" s="229"/>
      <c r="F24" s="229"/>
      <c r="G24" s="211"/>
      <c r="H24" s="211"/>
      <c r="I24" s="211"/>
      <c r="J24" s="211"/>
      <c r="K24" s="239"/>
      <c r="L24" s="210"/>
      <c r="M24" s="10"/>
      <c r="N24" s="10" t="s">
        <v>114</v>
      </c>
      <c r="O24" s="10"/>
      <c r="P24" s="210"/>
      <c r="Q24" s="239"/>
      <c r="R24" s="238"/>
      <c r="S24" s="238"/>
      <c r="T24" s="238"/>
      <c r="U24" s="238"/>
      <c r="V24" s="151"/>
      <c r="W24" s="151"/>
      <c r="X24" s="151"/>
      <c r="Y24" s="151"/>
      <c r="Z24" s="12"/>
    </row>
    <row r="25" spans="1:26" ht="17.100000000000001" customHeight="1">
      <c r="C25" s="151"/>
      <c r="D25" s="151"/>
      <c r="E25" s="229"/>
      <c r="F25" s="229"/>
      <c r="G25" s="211"/>
      <c r="H25" s="211"/>
      <c r="I25" s="211"/>
      <c r="J25" s="211"/>
      <c r="K25" s="239"/>
      <c r="L25" s="210"/>
      <c r="M25" s="10"/>
      <c r="N25" s="10" t="s">
        <v>114</v>
      </c>
      <c r="O25" s="10"/>
      <c r="P25" s="210"/>
      <c r="Q25" s="239"/>
      <c r="R25" s="238"/>
      <c r="S25" s="238"/>
      <c r="T25" s="238"/>
      <c r="U25" s="238"/>
      <c r="V25" s="151"/>
      <c r="W25" s="151"/>
      <c r="X25" s="151"/>
      <c r="Y25" s="151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39"/>
      <c r="W26" s="39"/>
      <c r="X26" s="39"/>
      <c r="Y26" s="39"/>
      <c r="Z26" s="39"/>
    </row>
    <row r="27" spans="1:26" ht="17.100000000000001" customHeight="1">
      <c r="C27" s="151" t="s">
        <v>111</v>
      </c>
      <c r="D27" s="151" t="s">
        <v>119</v>
      </c>
      <c r="E27" s="229">
        <v>0.41666666666666669</v>
      </c>
      <c r="F27" s="229"/>
      <c r="G27" s="211" t="str">
        <f>P9</f>
        <v>ＦＣアリーバ</v>
      </c>
      <c r="H27" s="211"/>
      <c r="I27" s="211"/>
      <c r="J27" s="211"/>
      <c r="K27" s="239">
        <f>M27+M28+M29</f>
        <v>0</v>
      </c>
      <c r="L27" s="210" t="s">
        <v>113</v>
      </c>
      <c r="M27" s="10"/>
      <c r="N27" s="10" t="s">
        <v>114</v>
      </c>
      <c r="O27" s="10"/>
      <c r="P27" s="210" t="s">
        <v>115</v>
      </c>
      <c r="Q27" s="239">
        <f>O27+O28+O29</f>
        <v>0</v>
      </c>
      <c r="R27" s="231" t="str">
        <f>S9</f>
        <v>ＦＥ.アトレチコ佐野</v>
      </c>
      <c r="S27" s="231"/>
      <c r="T27" s="231"/>
      <c r="U27" s="231"/>
      <c r="V27" s="151" t="s">
        <v>120</v>
      </c>
      <c r="W27" s="151"/>
      <c r="X27" s="151"/>
      <c r="Y27" s="151"/>
      <c r="Z27" s="12"/>
    </row>
    <row r="28" spans="1:26" ht="17.100000000000001" customHeight="1">
      <c r="C28" s="151"/>
      <c r="D28" s="151"/>
      <c r="E28" s="229"/>
      <c r="F28" s="229"/>
      <c r="G28" s="211"/>
      <c r="H28" s="211"/>
      <c r="I28" s="211"/>
      <c r="J28" s="211"/>
      <c r="K28" s="239"/>
      <c r="L28" s="210"/>
      <c r="M28" s="10"/>
      <c r="N28" s="10" t="s">
        <v>114</v>
      </c>
      <c r="O28" s="10"/>
      <c r="P28" s="210"/>
      <c r="Q28" s="239"/>
      <c r="R28" s="231"/>
      <c r="S28" s="231"/>
      <c r="T28" s="231"/>
      <c r="U28" s="231"/>
      <c r="V28" s="151"/>
      <c r="W28" s="151"/>
      <c r="X28" s="151"/>
      <c r="Y28" s="151"/>
      <c r="Z28" s="12"/>
    </row>
    <row r="29" spans="1:26" ht="17.100000000000001" customHeight="1">
      <c r="C29" s="151"/>
      <c r="D29" s="151"/>
      <c r="E29" s="229"/>
      <c r="F29" s="229"/>
      <c r="G29" s="211"/>
      <c r="H29" s="211"/>
      <c r="I29" s="211"/>
      <c r="J29" s="211"/>
      <c r="K29" s="239"/>
      <c r="L29" s="210"/>
      <c r="M29" s="10"/>
      <c r="N29" s="10" t="s">
        <v>114</v>
      </c>
      <c r="O29" s="10"/>
      <c r="P29" s="210"/>
      <c r="Q29" s="239"/>
      <c r="R29" s="231"/>
      <c r="S29" s="231"/>
      <c r="T29" s="231"/>
      <c r="U29" s="231"/>
      <c r="V29" s="151"/>
      <c r="W29" s="151"/>
      <c r="X29" s="151"/>
      <c r="Y29" s="151"/>
      <c r="Z29" s="12"/>
    </row>
    <row r="30" spans="1:26" ht="17.100000000000001" customHeight="1">
      <c r="C30" s="151" t="s">
        <v>117</v>
      </c>
      <c r="D30" s="151" t="s">
        <v>119</v>
      </c>
      <c r="E30" s="229">
        <v>0.41666666666666669</v>
      </c>
      <c r="F30" s="229"/>
      <c r="G30" s="230" t="s">
        <v>121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1"/>
      <c r="W30" s="1"/>
      <c r="X30" s="1"/>
      <c r="Y30" s="1"/>
      <c r="Z30" s="12"/>
    </row>
    <row r="31" spans="1:26" ht="17.100000000000001" customHeight="1">
      <c r="C31" s="151"/>
      <c r="D31" s="151"/>
      <c r="E31" s="229"/>
      <c r="F31" s="229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1"/>
      <c r="W31" s="1"/>
      <c r="X31" s="1"/>
      <c r="Y31" s="1"/>
      <c r="Z31" s="12"/>
    </row>
    <row r="32" spans="1:26" ht="17.100000000000001" customHeight="1">
      <c r="C32" s="151"/>
      <c r="D32" s="151"/>
      <c r="E32" s="229"/>
      <c r="F32" s="229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1"/>
      <c r="W32" s="1"/>
      <c r="X32" s="1"/>
      <c r="Y32" s="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70"/>
      <c r="L33" s="50"/>
      <c r="M33" s="10"/>
      <c r="N33" s="10"/>
      <c r="O33" s="10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ht="17.100000000000001" customHeight="1">
      <c r="C34" s="151" t="s">
        <v>111</v>
      </c>
      <c r="D34" s="151" t="s">
        <v>122</v>
      </c>
      <c r="E34" s="229">
        <v>0.45833333333333331</v>
      </c>
      <c r="F34" s="229"/>
      <c r="G34" s="231" t="str">
        <f>B9</f>
        <v>ＷＥＳＴ　Ｆｏｏｔｂａｌｌ　Ｃｏｍｍｕｎｉｔｙ</v>
      </c>
      <c r="H34" s="231"/>
      <c r="I34" s="231"/>
      <c r="J34" s="231"/>
      <c r="K34" s="239">
        <f>M34+M35+M36</f>
        <v>0</v>
      </c>
      <c r="L34" s="210" t="s">
        <v>113</v>
      </c>
      <c r="M34" s="10"/>
      <c r="N34" s="10" t="s">
        <v>114</v>
      </c>
      <c r="O34" s="10"/>
      <c r="P34" s="210" t="s">
        <v>115</v>
      </c>
      <c r="Q34" s="239">
        <f>O34+O35+O36</f>
        <v>0</v>
      </c>
      <c r="R34" s="211" t="str">
        <f>H9</f>
        <v>Ｓ４スペランツァ</v>
      </c>
      <c r="S34" s="211"/>
      <c r="T34" s="211"/>
      <c r="U34" s="211"/>
      <c r="V34" s="151" t="s">
        <v>123</v>
      </c>
      <c r="W34" s="151"/>
      <c r="X34" s="151"/>
      <c r="Y34" s="151"/>
      <c r="Z34" s="12"/>
    </row>
    <row r="35" spans="3:26" ht="17.100000000000001" customHeight="1">
      <c r="C35" s="151"/>
      <c r="D35" s="151"/>
      <c r="E35" s="229"/>
      <c r="F35" s="229"/>
      <c r="G35" s="231"/>
      <c r="H35" s="231"/>
      <c r="I35" s="231"/>
      <c r="J35" s="231"/>
      <c r="K35" s="239"/>
      <c r="L35" s="210"/>
      <c r="M35" s="10"/>
      <c r="N35" s="10" t="s">
        <v>114</v>
      </c>
      <c r="O35" s="10"/>
      <c r="P35" s="210"/>
      <c r="Q35" s="239"/>
      <c r="R35" s="211"/>
      <c r="S35" s="211"/>
      <c r="T35" s="211"/>
      <c r="U35" s="211"/>
      <c r="V35" s="151"/>
      <c r="W35" s="151"/>
      <c r="X35" s="151"/>
      <c r="Y35" s="151"/>
      <c r="Z35" s="12"/>
    </row>
    <row r="36" spans="3:26" ht="17.100000000000001" customHeight="1">
      <c r="C36" s="151"/>
      <c r="D36" s="151"/>
      <c r="E36" s="229"/>
      <c r="F36" s="229"/>
      <c r="G36" s="231"/>
      <c r="H36" s="231"/>
      <c r="I36" s="231"/>
      <c r="J36" s="231"/>
      <c r="K36" s="239"/>
      <c r="L36" s="210"/>
      <c r="M36" s="10"/>
      <c r="N36" s="10" t="s">
        <v>114</v>
      </c>
      <c r="O36" s="10"/>
      <c r="P36" s="210"/>
      <c r="Q36" s="239"/>
      <c r="R36" s="211"/>
      <c r="S36" s="211"/>
      <c r="T36" s="211"/>
      <c r="U36" s="211"/>
      <c r="V36" s="151"/>
      <c r="W36" s="151"/>
      <c r="X36" s="151"/>
      <c r="Y36" s="151"/>
      <c r="Z36" s="12"/>
    </row>
    <row r="37" spans="3:26" ht="17.100000000000001" customHeight="1">
      <c r="C37" s="151" t="s">
        <v>117</v>
      </c>
      <c r="D37" s="151" t="s">
        <v>122</v>
      </c>
      <c r="E37" s="229">
        <v>0.45833333333333331</v>
      </c>
      <c r="F37" s="229"/>
      <c r="G37" s="211" t="str">
        <f>E9</f>
        <v>三島ＦＣ</v>
      </c>
      <c r="H37" s="211"/>
      <c r="I37" s="211"/>
      <c r="J37" s="211"/>
      <c r="K37" s="239">
        <f>M37+M38+M39</f>
        <v>0</v>
      </c>
      <c r="L37" s="210" t="s">
        <v>113</v>
      </c>
      <c r="M37" s="10"/>
      <c r="N37" s="10" t="s">
        <v>114</v>
      </c>
      <c r="O37" s="10"/>
      <c r="P37" s="210" t="s">
        <v>115</v>
      </c>
      <c r="Q37" s="239">
        <f>O37+O38+O39</f>
        <v>0</v>
      </c>
      <c r="R37" s="238" t="str">
        <f>K9</f>
        <v>ＭＯＲＡＮＧＯ栃木フットボールクラブＵ１２</v>
      </c>
      <c r="S37" s="238"/>
      <c r="T37" s="238"/>
      <c r="U37" s="238"/>
      <c r="V37" s="151" t="s">
        <v>124</v>
      </c>
      <c r="W37" s="151"/>
      <c r="X37" s="151"/>
      <c r="Y37" s="151"/>
      <c r="Z37" s="12"/>
    </row>
    <row r="38" spans="3:26" ht="17.100000000000001" customHeight="1">
      <c r="C38" s="151"/>
      <c r="D38" s="151"/>
      <c r="E38" s="229"/>
      <c r="F38" s="229"/>
      <c r="G38" s="211"/>
      <c r="H38" s="211"/>
      <c r="I38" s="211"/>
      <c r="J38" s="211"/>
      <c r="K38" s="239"/>
      <c r="L38" s="210"/>
      <c r="M38" s="10"/>
      <c r="N38" s="10" t="s">
        <v>114</v>
      </c>
      <c r="O38" s="10"/>
      <c r="P38" s="210"/>
      <c r="Q38" s="239"/>
      <c r="R38" s="238"/>
      <c r="S38" s="238"/>
      <c r="T38" s="238"/>
      <c r="U38" s="238"/>
      <c r="V38" s="151"/>
      <c r="W38" s="151"/>
      <c r="X38" s="151"/>
      <c r="Y38" s="151"/>
      <c r="Z38" s="12"/>
    </row>
    <row r="39" spans="3:26" ht="17.100000000000001" customHeight="1">
      <c r="C39" s="151"/>
      <c r="D39" s="151"/>
      <c r="E39" s="229"/>
      <c r="F39" s="229"/>
      <c r="G39" s="211"/>
      <c r="H39" s="211"/>
      <c r="I39" s="211"/>
      <c r="J39" s="211"/>
      <c r="K39" s="239"/>
      <c r="L39" s="210"/>
      <c r="M39" s="10"/>
      <c r="N39" s="10" t="s">
        <v>114</v>
      </c>
      <c r="O39" s="10"/>
      <c r="P39" s="210"/>
      <c r="Q39" s="239"/>
      <c r="R39" s="238"/>
      <c r="S39" s="238"/>
      <c r="T39" s="238"/>
      <c r="U39" s="238"/>
      <c r="V39" s="151"/>
      <c r="W39" s="151"/>
      <c r="X39" s="151"/>
      <c r="Y39" s="151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V40" s="39"/>
      <c r="W40" s="39"/>
      <c r="X40" s="39"/>
      <c r="Y40" s="39"/>
      <c r="Z40" s="39"/>
    </row>
    <row r="41" spans="3:26" ht="17.100000000000001" customHeight="1">
      <c r="C41" s="151" t="s">
        <v>111</v>
      </c>
      <c r="D41" s="151" t="s">
        <v>125</v>
      </c>
      <c r="E41" s="229">
        <v>0.5</v>
      </c>
      <c r="F41" s="229"/>
      <c r="G41" s="211" t="str">
        <f>P9</f>
        <v>ＦＣアリーバ</v>
      </c>
      <c r="H41" s="211"/>
      <c r="I41" s="211"/>
      <c r="J41" s="211"/>
      <c r="K41" s="239">
        <f>M41+M42+M43</f>
        <v>0</v>
      </c>
      <c r="L41" s="210" t="s">
        <v>113</v>
      </c>
      <c r="M41" s="10"/>
      <c r="N41" s="10" t="s">
        <v>114</v>
      </c>
      <c r="O41" s="10"/>
      <c r="P41" s="210" t="s">
        <v>115</v>
      </c>
      <c r="Q41" s="239">
        <f>O41+O42+O43</f>
        <v>0</v>
      </c>
      <c r="R41" s="211" t="str">
        <f>V9</f>
        <v>おおぞらＳＣ</v>
      </c>
      <c r="S41" s="211"/>
      <c r="T41" s="211"/>
      <c r="U41" s="211"/>
      <c r="V41" s="151" t="s">
        <v>126</v>
      </c>
      <c r="W41" s="151"/>
      <c r="X41" s="151"/>
      <c r="Y41" s="151"/>
      <c r="Z41" s="12"/>
    </row>
    <row r="42" spans="3:26" ht="17.100000000000001" customHeight="1">
      <c r="C42" s="151"/>
      <c r="D42" s="151"/>
      <c r="E42" s="229"/>
      <c r="F42" s="229"/>
      <c r="G42" s="211"/>
      <c r="H42" s="211"/>
      <c r="I42" s="211"/>
      <c r="J42" s="211"/>
      <c r="K42" s="239"/>
      <c r="L42" s="210"/>
      <c r="M42" s="10"/>
      <c r="N42" s="10" t="s">
        <v>114</v>
      </c>
      <c r="O42" s="10"/>
      <c r="P42" s="210"/>
      <c r="Q42" s="239"/>
      <c r="R42" s="211"/>
      <c r="S42" s="211"/>
      <c r="T42" s="211"/>
      <c r="U42" s="211"/>
      <c r="V42" s="151"/>
      <c r="W42" s="151"/>
      <c r="X42" s="151"/>
      <c r="Y42" s="151"/>
      <c r="Z42" s="12"/>
    </row>
    <row r="43" spans="3:26" ht="17.100000000000001" customHeight="1">
      <c r="C43" s="151"/>
      <c r="D43" s="151"/>
      <c r="E43" s="229"/>
      <c r="F43" s="229"/>
      <c r="G43" s="211"/>
      <c r="H43" s="211"/>
      <c r="I43" s="211"/>
      <c r="J43" s="211"/>
      <c r="K43" s="239"/>
      <c r="L43" s="210"/>
      <c r="M43" s="10"/>
      <c r="N43" s="10" t="s">
        <v>114</v>
      </c>
      <c r="O43" s="10"/>
      <c r="P43" s="210"/>
      <c r="Q43" s="239"/>
      <c r="R43" s="211"/>
      <c r="S43" s="211"/>
      <c r="T43" s="211"/>
      <c r="U43" s="211"/>
      <c r="V43" s="151"/>
      <c r="W43" s="151"/>
      <c r="X43" s="151"/>
      <c r="Y43" s="151"/>
      <c r="Z43" s="12"/>
    </row>
    <row r="44" spans="3:26" ht="17.100000000000001" customHeight="1">
      <c r="C44" s="151" t="s">
        <v>117</v>
      </c>
      <c r="D44" s="151" t="s">
        <v>125</v>
      </c>
      <c r="E44" s="229">
        <v>0.5</v>
      </c>
      <c r="F44" s="229"/>
      <c r="G44" s="230" t="s">
        <v>121</v>
      </c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1"/>
      <c r="W44" s="1"/>
      <c r="X44" s="1"/>
      <c r="Y44" s="1"/>
      <c r="Z44" s="12"/>
    </row>
    <row r="45" spans="3:26" ht="17.100000000000001" customHeight="1">
      <c r="C45" s="151"/>
      <c r="D45" s="151"/>
      <c r="E45" s="229"/>
      <c r="F45" s="229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1"/>
      <c r="W45" s="1"/>
      <c r="X45" s="1"/>
      <c r="Y45" s="1"/>
      <c r="Z45" s="12"/>
    </row>
    <row r="46" spans="3:26" ht="17.100000000000001" customHeight="1">
      <c r="C46" s="151"/>
      <c r="D46" s="151"/>
      <c r="E46" s="229"/>
      <c r="F46" s="229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1"/>
      <c r="W46" s="1"/>
      <c r="X46" s="1"/>
      <c r="Y46" s="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0"/>
      <c r="N47" s="10"/>
      <c r="O47" s="10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ht="17.100000000000001" customHeight="1">
      <c r="C48" s="151" t="s">
        <v>111</v>
      </c>
      <c r="D48" s="151" t="s">
        <v>127</v>
      </c>
      <c r="E48" s="229">
        <v>0.54166666666666663</v>
      </c>
      <c r="F48" s="229"/>
      <c r="G48" s="231" t="str">
        <f>B9</f>
        <v>ＷＥＳＴ　Ｆｏｏｔｂａｌｌ　Ｃｏｍｍｕｎｉｔｙ</v>
      </c>
      <c r="H48" s="231"/>
      <c r="I48" s="231"/>
      <c r="J48" s="231"/>
      <c r="K48" s="239">
        <f>M48+M49+M50</f>
        <v>0</v>
      </c>
      <c r="L48" s="210" t="s">
        <v>113</v>
      </c>
      <c r="M48" s="10"/>
      <c r="N48" s="10" t="s">
        <v>114</v>
      </c>
      <c r="O48" s="10"/>
      <c r="P48" s="210" t="s">
        <v>115</v>
      </c>
      <c r="Q48" s="239">
        <f>O48+O49+O50</f>
        <v>0</v>
      </c>
      <c r="R48" s="238" t="str">
        <f>K9</f>
        <v>ＭＯＲＡＮＧＯ栃木フットボールクラブＵ１２</v>
      </c>
      <c r="S48" s="238"/>
      <c r="T48" s="238"/>
      <c r="U48" s="238"/>
      <c r="V48" s="151" t="s">
        <v>128</v>
      </c>
      <c r="W48" s="151"/>
      <c r="X48" s="151"/>
      <c r="Y48" s="151"/>
      <c r="Z48" s="12"/>
    </row>
    <row r="49" spans="1:27" ht="17.100000000000001" customHeight="1">
      <c r="C49" s="151"/>
      <c r="D49" s="151"/>
      <c r="E49" s="229"/>
      <c r="F49" s="229"/>
      <c r="G49" s="231"/>
      <c r="H49" s="231"/>
      <c r="I49" s="231"/>
      <c r="J49" s="231"/>
      <c r="K49" s="239"/>
      <c r="L49" s="210"/>
      <c r="M49" s="10"/>
      <c r="N49" s="10" t="s">
        <v>114</v>
      </c>
      <c r="O49" s="10"/>
      <c r="P49" s="210"/>
      <c r="Q49" s="239"/>
      <c r="R49" s="238"/>
      <c r="S49" s="238"/>
      <c r="T49" s="238"/>
      <c r="U49" s="238"/>
      <c r="V49" s="151"/>
      <c r="W49" s="151"/>
      <c r="X49" s="151"/>
      <c r="Y49" s="151"/>
      <c r="Z49" s="12"/>
    </row>
    <row r="50" spans="1:27" ht="17.100000000000001" customHeight="1">
      <c r="C50" s="151"/>
      <c r="D50" s="151"/>
      <c r="E50" s="229"/>
      <c r="F50" s="229"/>
      <c r="G50" s="231"/>
      <c r="H50" s="231"/>
      <c r="I50" s="231"/>
      <c r="J50" s="231"/>
      <c r="K50" s="239"/>
      <c r="L50" s="210"/>
      <c r="M50" s="10"/>
      <c r="N50" s="10" t="s">
        <v>114</v>
      </c>
      <c r="O50" s="10"/>
      <c r="P50" s="210"/>
      <c r="Q50" s="239"/>
      <c r="R50" s="238"/>
      <c r="S50" s="238"/>
      <c r="T50" s="238"/>
      <c r="U50" s="238"/>
      <c r="V50" s="151"/>
      <c r="W50" s="151"/>
      <c r="X50" s="151"/>
      <c r="Y50" s="151"/>
      <c r="Z50" s="12"/>
    </row>
    <row r="51" spans="1:27" ht="17.100000000000001" customHeight="1">
      <c r="C51" s="151" t="s">
        <v>117</v>
      </c>
      <c r="D51" s="151" t="s">
        <v>127</v>
      </c>
      <c r="E51" s="229">
        <v>0.54166666666666663</v>
      </c>
      <c r="F51" s="229"/>
      <c r="G51" s="211" t="str">
        <f>E9</f>
        <v>三島ＦＣ</v>
      </c>
      <c r="H51" s="211"/>
      <c r="I51" s="211"/>
      <c r="J51" s="211"/>
      <c r="K51" s="239">
        <f>M51+M52+M53</f>
        <v>0</v>
      </c>
      <c r="L51" s="210" t="s">
        <v>113</v>
      </c>
      <c r="M51" s="10"/>
      <c r="N51" s="10" t="s">
        <v>114</v>
      </c>
      <c r="O51" s="10"/>
      <c r="P51" s="210" t="s">
        <v>115</v>
      </c>
      <c r="Q51" s="239">
        <f>O51+O52+O53</f>
        <v>0</v>
      </c>
      <c r="R51" s="211" t="str">
        <f>H9</f>
        <v>Ｓ４スペランツァ</v>
      </c>
      <c r="S51" s="211"/>
      <c r="T51" s="211"/>
      <c r="U51" s="211"/>
      <c r="V51" s="151" t="s">
        <v>129</v>
      </c>
      <c r="W51" s="151"/>
      <c r="X51" s="151"/>
      <c r="Y51" s="151"/>
      <c r="Z51" s="12"/>
    </row>
    <row r="52" spans="1:27" ht="17.100000000000001" customHeight="1">
      <c r="C52" s="151"/>
      <c r="D52" s="151"/>
      <c r="E52" s="229"/>
      <c r="F52" s="229"/>
      <c r="G52" s="211"/>
      <c r="H52" s="211"/>
      <c r="I52" s="211"/>
      <c r="J52" s="211"/>
      <c r="K52" s="239"/>
      <c r="L52" s="210"/>
      <c r="M52" s="10"/>
      <c r="N52" s="10" t="s">
        <v>114</v>
      </c>
      <c r="O52" s="10"/>
      <c r="P52" s="210"/>
      <c r="Q52" s="239"/>
      <c r="R52" s="211"/>
      <c r="S52" s="211"/>
      <c r="T52" s="211"/>
      <c r="U52" s="211"/>
      <c r="V52" s="151"/>
      <c r="W52" s="151"/>
      <c r="X52" s="151"/>
      <c r="Y52" s="151"/>
      <c r="Z52" s="12"/>
    </row>
    <row r="53" spans="1:27" ht="17.100000000000001" customHeight="1">
      <c r="C53" s="151"/>
      <c r="D53" s="151"/>
      <c r="E53" s="229"/>
      <c r="F53" s="229"/>
      <c r="G53" s="211"/>
      <c r="H53" s="211"/>
      <c r="I53" s="211"/>
      <c r="J53" s="211"/>
      <c r="K53" s="239"/>
      <c r="L53" s="210"/>
      <c r="M53" s="10"/>
      <c r="N53" s="10" t="s">
        <v>114</v>
      </c>
      <c r="O53" s="10"/>
      <c r="P53" s="210"/>
      <c r="Q53" s="239"/>
      <c r="R53" s="211"/>
      <c r="S53" s="211"/>
      <c r="T53" s="211"/>
      <c r="U53" s="211"/>
      <c r="V53" s="151"/>
      <c r="W53" s="151"/>
      <c r="X53" s="151"/>
      <c r="Y53" s="151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51" t="s">
        <v>111</v>
      </c>
      <c r="D55" s="151" t="s">
        <v>130</v>
      </c>
      <c r="E55" s="229">
        <v>0.58333333333333337</v>
      </c>
      <c r="F55" s="229"/>
      <c r="G55" s="231" t="str">
        <f>S9</f>
        <v>ＦＥ.アトレチコ佐野</v>
      </c>
      <c r="H55" s="231"/>
      <c r="I55" s="231"/>
      <c r="J55" s="231"/>
      <c r="K55" s="239">
        <f>M55+M56+M57</f>
        <v>0</v>
      </c>
      <c r="L55" s="210" t="s">
        <v>113</v>
      </c>
      <c r="M55" s="10"/>
      <c r="N55" s="10" t="s">
        <v>114</v>
      </c>
      <c r="O55" s="10"/>
      <c r="P55" s="210" t="s">
        <v>115</v>
      </c>
      <c r="Q55" s="239">
        <f>O55+O56+O57</f>
        <v>0</v>
      </c>
      <c r="R55" s="211" t="str">
        <f>V9</f>
        <v>おおぞらＳＣ</v>
      </c>
      <c r="S55" s="211"/>
      <c r="T55" s="211"/>
      <c r="U55" s="211"/>
      <c r="V55" s="151" t="s">
        <v>131</v>
      </c>
      <c r="W55" s="151"/>
      <c r="X55" s="151"/>
      <c r="Y55" s="151"/>
      <c r="Z55" s="12"/>
    </row>
    <row r="56" spans="1:27" ht="17.100000000000001" customHeight="1">
      <c r="C56" s="151"/>
      <c r="D56" s="151"/>
      <c r="E56" s="229"/>
      <c r="F56" s="229"/>
      <c r="G56" s="231"/>
      <c r="H56" s="231"/>
      <c r="I56" s="231"/>
      <c r="J56" s="231"/>
      <c r="K56" s="239"/>
      <c r="L56" s="210"/>
      <c r="M56" s="10"/>
      <c r="N56" s="10" t="s">
        <v>114</v>
      </c>
      <c r="O56" s="10"/>
      <c r="P56" s="210"/>
      <c r="Q56" s="239"/>
      <c r="R56" s="211"/>
      <c r="S56" s="211"/>
      <c r="T56" s="211"/>
      <c r="U56" s="211"/>
      <c r="V56" s="151"/>
      <c r="W56" s="151"/>
      <c r="X56" s="151"/>
      <c r="Y56" s="151"/>
      <c r="Z56" s="12"/>
    </row>
    <row r="57" spans="1:27" ht="17.100000000000001" customHeight="1">
      <c r="C57" s="151"/>
      <c r="D57" s="151"/>
      <c r="E57" s="229"/>
      <c r="F57" s="229"/>
      <c r="G57" s="231"/>
      <c r="H57" s="231"/>
      <c r="I57" s="231"/>
      <c r="J57" s="231"/>
      <c r="K57" s="239"/>
      <c r="L57" s="210"/>
      <c r="M57" s="10"/>
      <c r="N57" s="10" t="s">
        <v>114</v>
      </c>
      <c r="O57" s="10"/>
      <c r="P57" s="210"/>
      <c r="Q57" s="239"/>
      <c r="R57" s="211"/>
      <c r="S57" s="211"/>
      <c r="T57" s="211"/>
      <c r="U57" s="211"/>
      <c r="V57" s="151"/>
      <c r="W57" s="151"/>
      <c r="X57" s="151"/>
      <c r="Y57" s="151"/>
      <c r="Z57" s="12"/>
    </row>
    <row r="58" spans="1:27" ht="17.100000000000001" customHeight="1">
      <c r="C58" s="151" t="s">
        <v>117</v>
      </c>
      <c r="D58" s="151" t="s">
        <v>130</v>
      </c>
      <c r="E58" s="229">
        <v>0.58333333333333337</v>
      </c>
      <c r="F58" s="229"/>
      <c r="G58" s="230" t="s">
        <v>121</v>
      </c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1"/>
      <c r="W58" s="1"/>
      <c r="X58" s="1"/>
      <c r="Y58" s="1"/>
      <c r="Z58" s="12"/>
    </row>
    <row r="59" spans="1:27" ht="17.100000000000001" customHeight="1">
      <c r="C59" s="151"/>
      <c r="D59" s="151"/>
      <c r="E59" s="229"/>
      <c r="F59" s="229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1"/>
      <c r="W59" s="1"/>
      <c r="X59" s="1"/>
      <c r="Y59" s="1"/>
      <c r="Z59" s="12"/>
    </row>
    <row r="60" spans="1:27" ht="17.100000000000001" customHeight="1">
      <c r="C60" s="151"/>
      <c r="D60" s="151"/>
      <c r="E60" s="229"/>
      <c r="F60" s="229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1"/>
      <c r="W60" s="1"/>
      <c r="X60" s="1"/>
      <c r="Y60" s="1"/>
      <c r="Z60" s="12"/>
    </row>
    <row r="61" spans="1:27" ht="17.100000000000001" customHeight="1"/>
    <row r="62" spans="1:27" ht="32.1" customHeight="1">
      <c r="A62" s="227" t="str">
        <f>F4</f>
        <v>E</v>
      </c>
      <c r="B62" s="227"/>
      <c r="C62" s="228" t="str">
        <f>A64</f>
        <v>ＷＥＳＴ　Ｆｏｏｔｂａｌｌ　Ｃｏｍｍｕｎｉｔｙ</v>
      </c>
      <c r="D62" s="228"/>
      <c r="E62" s="218" t="str">
        <f>A66</f>
        <v>三島ＦＣ</v>
      </c>
      <c r="F62" s="218"/>
      <c r="G62" s="218" t="str">
        <f>A68</f>
        <v>Ｓ４スペランツァ</v>
      </c>
      <c r="H62" s="218"/>
      <c r="I62" s="218" t="str">
        <f>A70</f>
        <v>ＭＯＲＡＮＧＯ栃木フットボールクラブＵ１２</v>
      </c>
      <c r="J62" s="218"/>
      <c r="K62" s="212" t="s">
        <v>132</v>
      </c>
      <c r="L62" s="213" t="s">
        <v>133</v>
      </c>
      <c r="M62" s="212" t="s">
        <v>134</v>
      </c>
      <c r="O62" s="227" t="str">
        <f>S4</f>
        <v>F</v>
      </c>
      <c r="P62" s="227"/>
      <c r="Q62" s="228" t="str">
        <f>P9</f>
        <v>ＦＣアリーバ</v>
      </c>
      <c r="R62" s="228"/>
      <c r="S62" s="218" t="str">
        <f>S9</f>
        <v>ＦＥ.アトレチコ佐野</v>
      </c>
      <c r="T62" s="218"/>
      <c r="U62" s="228" t="str">
        <f>V9</f>
        <v>おおぞらＳＣ</v>
      </c>
      <c r="V62" s="228"/>
      <c r="W62" s="212" t="s">
        <v>132</v>
      </c>
      <c r="X62" s="213" t="s">
        <v>133</v>
      </c>
      <c r="Y62" s="212" t="s">
        <v>134</v>
      </c>
    </row>
    <row r="63" spans="1:27" ht="32.1" customHeight="1">
      <c r="A63" s="227"/>
      <c r="B63" s="227"/>
      <c r="C63" s="228"/>
      <c r="D63" s="228"/>
      <c r="E63" s="218"/>
      <c r="F63" s="218"/>
      <c r="G63" s="218"/>
      <c r="H63" s="218"/>
      <c r="I63" s="218"/>
      <c r="J63" s="218"/>
      <c r="K63" s="212"/>
      <c r="L63" s="213"/>
      <c r="M63" s="212"/>
      <c r="O63" s="227"/>
      <c r="P63" s="227"/>
      <c r="Q63" s="228"/>
      <c r="R63" s="228"/>
      <c r="S63" s="218"/>
      <c r="T63" s="218"/>
      <c r="U63" s="228"/>
      <c r="V63" s="228"/>
      <c r="W63" s="212"/>
      <c r="X63" s="213"/>
      <c r="Y63" s="212"/>
      <c r="Z63" s="64"/>
      <c r="AA63" s="82"/>
    </row>
    <row r="64" spans="1:27" ht="18" customHeight="1">
      <c r="A64" s="221" t="str">
        <f>B9</f>
        <v>ＷＥＳＴ　Ｆｏｏｔｂａｌｌ　Ｃｏｍｍｕｎｉｔｙ</v>
      </c>
      <c r="B64" s="221"/>
      <c r="C64" s="293"/>
      <c r="D64" s="294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97">
        <f>COUNTIF(C65:J65,"○")*3+COUNTIF(C65:J65,"△")</f>
        <v>3</v>
      </c>
      <c r="L64" s="297">
        <f>E64-F64+G64-H64+I64-J64</f>
        <v>0</v>
      </c>
      <c r="M64" s="222"/>
      <c r="N64" s="52"/>
      <c r="O64" s="214" t="str">
        <f>P9</f>
        <v>ＦＣアリーバ</v>
      </c>
      <c r="P64" s="215"/>
      <c r="Q64" s="289"/>
      <c r="R64" s="290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304">
        <f>COUNTIF(Q65:V65,"○")*3+COUNTIF(Q65:V65,"△")</f>
        <v>2</v>
      </c>
      <c r="X64" s="304">
        <f>S64-T64+U64-V64</f>
        <v>0</v>
      </c>
      <c r="Y64" s="202"/>
      <c r="AA64" s="1"/>
    </row>
    <row r="65" spans="1:27" ht="18" customHeight="1">
      <c r="A65" s="221"/>
      <c r="B65" s="221"/>
      <c r="C65" s="295"/>
      <c r="D65" s="296"/>
      <c r="E65" s="287" t="str">
        <f>IF(E64&gt;F64,"○",IF(E64&lt;F64,"×",IF(E64=F64,"△")))</f>
        <v>△</v>
      </c>
      <c r="F65" s="288"/>
      <c r="G65" s="287" t="str">
        <f>IF(G64&gt;H64,"○",IF(G64&lt;H64,"×",IF(G64=H64,"△")))</f>
        <v>△</v>
      </c>
      <c r="H65" s="288"/>
      <c r="I65" s="287" t="str">
        <f>IF(I64&gt;J64,"○",IF(I64&lt;J64,"×",IF(I64=J64,"△")))</f>
        <v>△</v>
      </c>
      <c r="J65" s="288"/>
      <c r="K65" s="298"/>
      <c r="L65" s="298"/>
      <c r="M65" s="223"/>
      <c r="N65" s="52"/>
      <c r="O65" s="216"/>
      <c r="P65" s="217"/>
      <c r="Q65" s="291"/>
      <c r="R65" s="292"/>
      <c r="S65" s="287" t="str">
        <f>IF(S64&gt;T64,"○",IF(S64&lt;T64,"×",IF(S64=T64,"△")))</f>
        <v>△</v>
      </c>
      <c r="T65" s="288"/>
      <c r="U65" s="287" t="str">
        <f>IF(U64&gt;V64,"○",IF(U64&lt;V64,"×",IF(U64=V64,"△")))</f>
        <v>△</v>
      </c>
      <c r="V65" s="288"/>
      <c r="W65" s="304"/>
      <c r="X65" s="304"/>
      <c r="Y65" s="204"/>
      <c r="AA65" s="1"/>
    </row>
    <row r="66" spans="1:27" ht="18" customHeight="1">
      <c r="A66" s="221" t="str">
        <f>E9</f>
        <v>三島ＦＣ</v>
      </c>
      <c r="B66" s="221"/>
      <c r="C66" s="89">
        <f>F64</f>
        <v>0</v>
      </c>
      <c r="D66" s="89">
        <f>E64</f>
        <v>0</v>
      </c>
      <c r="E66" s="289"/>
      <c r="F66" s="290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97">
        <f>COUNTIF(C67:J67,"○")*3+COUNTIF(C67:J67,"△")</f>
        <v>3</v>
      </c>
      <c r="L66" s="297">
        <f>C66-D66+G66-H66+I66-J66</f>
        <v>0</v>
      </c>
      <c r="M66" s="222"/>
      <c r="N66" s="52"/>
      <c r="O66" s="214" t="str">
        <f>S9</f>
        <v>ＦＥ.アトレチコ佐野</v>
      </c>
      <c r="P66" s="215"/>
      <c r="Q66" s="89">
        <f>T64</f>
        <v>0</v>
      </c>
      <c r="R66" s="89">
        <f>S64</f>
        <v>0</v>
      </c>
      <c r="S66" s="289"/>
      <c r="T66" s="290"/>
      <c r="U66" s="89">
        <f>K55</f>
        <v>0</v>
      </c>
      <c r="V66" s="89">
        <f>Q55</f>
        <v>0</v>
      </c>
      <c r="W66" s="304">
        <f>COUNTIF(Q67:V67,"○")*3+COUNTIF(Q67:V67,"△")</f>
        <v>2</v>
      </c>
      <c r="X66" s="304">
        <f>Q66-R66+U66-V66</f>
        <v>0</v>
      </c>
      <c r="Y66" s="202"/>
      <c r="AA66" s="1"/>
    </row>
    <row r="67" spans="1:27" ht="18" customHeight="1">
      <c r="A67" s="221"/>
      <c r="B67" s="221"/>
      <c r="C67" s="287" t="str">
        <f>IF(C66&gt;D66,"○",IF(C66&lt;D66,"×",IF(C66=D66,"△")))</f>
        <v>△</v>
      </c>
      <c r="D67" s="288"/>
      <c r="E67" s="291"/>
      <c r="F67" s="292"/>
      <c r="G67" s="287" t="str">
        <f>IF(G66&gt;H66,"○",IF(G66&lt;H66,"×",IF(G66=H66,"△")))</f>
        <v>△</v>
      </c>
      <c r="H67" s="288"/>
      <c r="I67" s="287" t="str">
        <f>IF(I66&gt;J66,"○",IF(I66&lt;J66,"×",IF(I66=J66,"△")))</f>
        <v>△</v>
      </c>
      <c r="J67" s="288"/>
      <c r="K67" s="298"/>
      <c r="L67" s="298"/>
      <c r="M67" s="223"/>
      <c r="N67" s="52"/>
      <c r="O67" s="216"/>
      <c r="P67" s="217"/>
      <c r="Q67" s="287" t="str">
        <f>IF(Q66&gt;R66,"○",IF(Q66&lt;R66,"×",IF(Q66=R66,"△")))</f>
        <v>△</v>
      </c>
      <c r="R67" s="288"/>
      <c r="S67" s="291"/>
      <c r="T67" s="292"/>
      <c r="U67" s="287" t="str">
        <f>IF(U66&gt;V66,"○",IF(U66&lt;V66,"×",IF(U66=V66,"△")))</f>
        <v>△</v>
      </c>
      <c r="V67" s="288"/>
      <c r="W67" s="304"/>
      <c r="X67" s="304"/>
      <c r="Y67" s="204"/>
      <c r="AA67" s="1"/>
    </row>
    <row r="68" spans="1:27" ht="18" customHeight="1">
      <c r="A68" s="221" t="str">
        <f>H9</f>
        <v>Ｓ４スペランツァ</v>
      </c>
      <c r="B68" s="22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89"/>
      <c r="H68" s="290"/>
      <c r="I68" s="89">
        <f>K23</f>
        <v>0</v>
      </c>
      <c r="J68" s="89">
        <f>Q23</f>
        <v>0</v>
      </c>
      <c r="K68" s="297">
        <f>COUNTIF(C69:J69,"○")*3+COUNTIF(C69:J69,"△")</f>
        <v>3</v>
      </c>
      <c r="L68" s="297">
        <f>C68-D68+E68-F68+I68-J68</f>
        <v>0</v>
      </c>
      <c r="M68" s="222"/>
      <c r="N68" s="52"/>
      <c r="O68" s="214" t="str">
        <f>V9</f>
        <v>おおぞらＳＣ</v>
      </c>
      <c r="P68" s="215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89"/>
      <c r="V68" s="290"/>
      <c r="W68" s="304">
        <f>COUNTIF(Q69:V69,"○")*3+COUNTIF(Q69:V69,"△")</f>
        <v>2</v>
      </c>
      <c r="X68" s="304">
        <f>Q68-R68+S68-T68</f>
        <v>0</v>
      </c>
      <c r="Y68" s="202"/>
      <c r="AA68" s="1"/>
    </row>
    <row r="69" spans="1:27" ht="18" customHeight="1">
      <c r="A69" s="221"/>
      <c r="B69" s="221"/>
      <c r="C69" s="287" t="str">
        <f>IF(C68&gt;D68,"○",IF(C68&lt;D68,"×",IF(C68=D68,"△")))</f>
        <v>△</v>
      </c>
      <c r="D69" s="288"/>
      <c r="E69" s="287" t="str">
        <f>IF(E68&gt;F68,"○",IF(E68&lt;F68,"×",IF(E68=F68,"△")))</f>
        <v>△</v>
      </c>
      <c r="F69" s="288"/>
      <c r="G69" s="291"/>
      <c r="H69" s="292"/>
      <c r="I69" s="287" t="str">
        <f>IF(I68&gt;J68,"○",IF(I68&lt;J68,"×",IF(I68=J68,"△")))</f>
        <v>△</v>
      </c>
      <c r="J69" s="288"/>
      <c r="K69" s="298"/>
      <c r="L69" s="298"/>
      <c r="M69" s="223"/>
      <c r="N69" s="52"/>
      <c r="O69" s="216"/>
      <c r="P69" s="217"/>
      <c r="Q69" s="287" t="str">
        <f>IF(Q68&gt;R68,"○",IF(Q68&lt;R68,"×",IF(Q68=R68,"△")))</f>
        <v>△</v>
      </c>
      <c r="R69" s="288"/>
      <c r="S69" s="287" t="str">
        <f>IF(S68&gt;T68,"○",IF(S68&lt;T68,"×",IF(S68=T68,"△")))</f>
        <v>△</v>
      </c>
      <c r="T69" s="288"/>
      <c r="U69" s="291"/>
      <c r="V69" s="292"/>
      <c r="W69" s="304"/>
      <c r="X69" s="304"/>
      <c r="Y69" s="204"/>
      <c r="Z69" s="1"/>
      <c r="AA69" s="1"/>
    </row>
    <row r="70" spans="1:27" ht="18" customHeight="1">
      <c r="A70" s="221" t="str">
        <f>K9</f>
        <v>ＭＯＲＡＮＧＯ栃木フットボールクラブＵ１２</v>
      </c>
      <c r="B70" s="22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93"/>
      <c r="J70" s="294"/>
      <c r="K70" s="297">
        <f>COUNTIF(C71:J71,"○")*3+COUNTIF(C71:J71,"△")</f>
        <v>3</v>
      </c>
      <c r="L70" s="297">
        <f>C70-D70+E70-F70+G70-H70</f>
        <v>0</v>
      </c>
      <c r="M70" s="222"/>
      <c r="N70" s="52"/>
      <c r="O70" s="224"/>
      <c r="P70" s="224"/>
      <c r="Q70" s="81"/>
      <c r="R70" s="81"/>
      <c r="S70" s="81"/>
      <c r="T70" s="81"/>
      <c r="U70" s="81"/>
      <c r="V70" s="81"/>
      <c r="W70" s="220"/>
      <c r="X70" s="220"/>
      <c r="Y70" s="220"/>
      <c r="Z70" s="151"/>
      <c r="AA70" s="151"/>
    </row>
    <row r="71" spans="1:27" ht="18" customHeight="1">
      <c r="A71" s="221"/>
      <c r="B71" s="221"/>
      <c r="C71" s="287" t="str">
        <f>IF(C70&gt;D70,"○",IF(C70&lt;D70,"×",IF(C70=D70,"△")))</f>
        <v>△</v>
      </c>
      <c r="D71" s="288"/>
      <c r="E71" s="287" t="str">
        <f>IF(E70&gt;F70,"○",IF(E70&lt;F70,"×",IF(E70=F70,"△")))</f>
        <v>△</v>
      </c>
      <c r="F71" s="288"/>
      <c r="G71" s="287" t="str">
        <f>IF(G70&gt;H70,"○",IF(G70&lt;H70,"×",IF(G70=H70,"△")))</f>
        <v>△</v>
      </c>
      <c r="H71" s="288"/>
      <c r="I71" s="295"/>
      <c r="J71" s="296"/>
      <c r="K71" s="298"/>
      <c r="L71" s="298"/>
      <c r="M71" s="223"/>
      <c r="N71" s="52"/>
      <c r="O71" s="225"/>
      <c r="P71" s="225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</row>
  </sheetData>
  <mergeCells count="201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7:Y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C30:C32"/>
    <mergeCell ref="D30:D32"/>
    <mergeCell ref="E30:F32"/>
    <mergeCell ref="G30:U32"/>
    <mergeCell ref="C34:C36"/>
    <mergeCell ref="D34:D36"/>
    <mergeCell ref="E34:F36"/>
    <mergeCell ref="G34:J36"/>
    <mergeCell ref="K34:K36"/>
    <mergeCell ref="L34:L36"/>
    <mergeCell ref="P34:P36"/>
    <mergeCell ref="Q34:Q36"/>
    <mergeCell ref="R34:U36"/>
    <mergeCell ref="V34:Y36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37:Y39"/>
    <mergeCell ref="C48:C50"/>
    <mergeCell ref="D48:D50"/>
    <mergeCell ref="E48:F50"/>
    <mergeCell ref="G48:J50"/>
    <mergeCell ref="K48:K50"/>
    <mergeCell ref="L48:L50"/>
    <mergeCell ref="V41:Y43"/>
    <mergeCell ref="C44:C46"/>
    <mergeCell ref="D44:D46"/>
    <mergeCell ref="E44:F46"/>
    <mergeCell ref="G44:U46"/>
    <mergeCell ref="P48:P50"/>
    <mergeCell ref="Q48:Q50"/>
    <mergeCell ref="R48:U50"/>
    <mergeCell ref="V48:Y50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P55:P57"/>
    <mergeCell ref="Q55:Q57"/>
    <mergeCell ref="R55:U57"/>
    <mergeCell ref="V55:Y57"/>
    <mergeCell ref="C58:C60"/>
    <mergeCell ref="D58:D60"/>
    <mergeCell ref="E58:F60"/>
    <mergeCell ref="G58:U60"/>
    <mergeCell ref="P51:P53"/>
    <mergeCell ref="Q51:Q53"/>
    <mergeCell ref="R51:U53"/>
    <mergeCell ref="V51:Y53"/>
    <mergeCell ref="C55:C57"/>
    <mergeCell ref="D55:D57"/>
    <mergeCell ref="E55:F57"/>
    <mergeCell ref="G55:J57"/>
    <mergeCell ref="K55:K57"/>
    <mergeCell ref="L55:L57"/>
    <mergeCell ref="C51:C53"/>
    <mergeCell ref="D51:D53"/>
    <mergeCell ref="E51:F53"/>
    <mergeCell ref="G51:J53"/>
    <mergeCell ref="K51:K53"/>
    <mergeCell ref="L51:L53"/>
    <mergeCell ref="W62:W63"/>
    <mergeCell ref="X62:X63"/>
    <mergeCell ref="Y62:Y63"/>
    <mergeCell ref="A64:B65"/>
    <mergeCell ref="C64:D65"/>
    <mergeCell ref="K64:K65"/>
    <mergeCell ref="L64:L65"/>
    <mergeCell ref="M64:M65"/>
    <mergeCell ref="O64:P65"/>
    <mergeCell ref="Q64:R65"/>
    <mergeCell ref="L62:L63"/>
    <mergeCell ref="M62:M63"/>
    <mergeCell ref="O62:P63"/>
    <mergeCell ref="Q62:R63"/>
    <mergeCell ref="S62:T63"/>
    <mergeCell ref="U62:V63"/>
    <mergeCell ref="A62:B63"/>
    <mergeCell ref="C62:D63"/>
    <mergeCell ref="E62:F63"/>
    <mergeCell ref="G62:H63"/>
    <mergeCell ref="I62:J63"/>
    <mergeCell ref="K62:K63"/>
    <mergeCell ref="A66:B67"/>
    <mergeCell ref="E66:F67"/>
    <mergeCell ref="K66:K67"/>
    <mergeCell ref="L66:L67"/>
    <mergeCell ref="M66:M67"/>
    <mergeCell ref="O66:P67"/>
    <mergeCell ref="W64:W65"/>
    <mergeCell ref="X64:X65"/>
    <mergeCell ref="Y64:Y65"/>
    <mergeCell ref="E65:F65"/>
    <mergeCell ref="G65:H65"/>
    <mergeCell ref="I65:J65"/>
    <mergeCell ref="S65:T65"/>
    <mergeCell ref="U65:V65"/>
    <mergeCell ref="S66:T67"/>
    <mergeCell ref="W66:W67"/>
    <mergeCell ref="X66:X67"/>
    <mergeCell ref="Y66:Y67"/>
    <mergeCell ref="C67:D67"/>
    <mergeCell ref="G67:H67"/>
    <mergeCell ref="I67:J67"/>
    <mergeCell ref="Q67:R67"/>
    <mergeCell ref="U67:V67"/>
    <mergeCell ref="Y68:Y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A70:B71"/>
    <mergeCell ref="I70:J71"/>
    <mergeCell ref="K70:K71"/>
    <mergeCell ref="L70:L71"/>
    <mergeCell ref="M70:M71"/>
    <mergeCell ref="O70:P71"/>
    <mergeCell ref="U68:V69"/>
    <mergeCell ref="W68:W69"/>
    <mergeCell ref="X68:X69"/>
    <mergeCell ref="W70:X71"/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90"/>
  <sheetViews>
    <sheetView view="pageBreakPreview" zoomScaleNormal="80" zoomScaleSheetLayoutView="100" workbookViewId="0"/>
  </sheetViews>
  <sheetFormatPr defaultRowHeight="13.2"/>
  <cols>
    <col min="1" max="27" width="6.77734375" customWidth="1"/>
  </cols>
  <sheetData>
    <row r="1" spans="1:28" ht="30" customHeight="1">
      <c r="A1" s="40" t="s">
        <v>139</v>
      </c>
      <c r="B1" s="40"/>
      <c r="C1" s="40"/>
      <c r="D1" s="234">
        <f>組み合わせ!I4</f>
        <v>44204</v>
      </c>
      <c r="E1" s="235"/>
      <c r="F1" s="235"/>
      <c r="G1" s="40"/>
      <c r="H1" s="235" t="s">
        <v>140</v>
      </c>
      <c r="I1" s="235"/>
      <c r="J1" s="235"/>
      <c r="K1" s="235"/>
      <c r="L1" s="235"/>
      <c r="O1" s="235" t="s">
        <v>141</v>
      </c>
      <c r="P1" s="235"/>
      <c r="Q1" s="235"/>
      <c r="R1" s="235" t="str">
        <f>組み合わせ!M15</f>
        <v>栃木県グリーンスタジアムサブグランドA</v>
      </c>
      <c r="S1" s="235"/>
      <c r="T1" s="235"/>
      <c r="U1" s="235"/>
      <c r="V1" s="235"/>
      <c r="W1" s="235"/>
      <c r="X1" s="235"/>
      <c r="Y1" s="235"/>
      <c r="Z1" s="235"/>
      <c r="AA1" s="235"/>
    </row>
    <row r="2" spans="1:28" ht="9.9" customHeight="1">
      <c r="A2" s="40"/>
      <c r="B2" s="40"/>
      <c r="C2" s="40"/>
      <c r="O2" s="29"/>
      <c r="P2" s="29"/>
      <c r="Q2" s="29"/>
      <c r="R2" s="41"/>
      <c r="S2" s="41"/>
      <c r="T2" s="41"/>
      <c r="U2" s="41"/>
      <c r="V2" s="41"/>
      <c r="W2" s="41"/>
    </row>
    <row r="3" spans="1:28" ht="20.100000000000001" customHeight="1">
      <c r="A3" s="40"/>
      <c r="E3" s="104"/>
      <c r="H3" s="241" t="s">
        <v>79</v>
      </c>
      <c r="I3" s="241"/>
      <c r="J3" s="42"/>
      <c r="K3" s="42"/>
      <c r="L3" s="42"/>
      <c r="M3" s="42"/>
      <c r="N3" s="42"/>
      <c r="O3" s="42"/>
      <c r="P3" s="84"/>
      <c r="Q3" s="84"/>
      <c r="R3" s="84"/>
      <c r="S3" s="241" t="s">
        <v>142</v>
      </c>
      <c r="T3" s="241"/>
      <c r="U3" s="42"/>
      <c r="V3" s="105"/>
      <c r="W3" s="105"/>
      <c r="X3" s="42"/>
      <c r="Y3" s="42"/>
      <c r="Z3" s="42"/>
      <c r="AA3" s="42"/>
    </row>
    <row r="4" spans="1:28" ht="20.100000000000001" customHeight="1">
      <c r="A4" s="1"/>
      <c r="E4" s="1"/>
      <c r="F4" s="5"/>
      <c r="G4" s="5"/>
      <c r="H4" s="6"/>
      <c r="I4" s="5"/>
      <c r="J4" s="5"/>
      <c r="K4" s="5"/>
      <c r="L4" s="1"/>
      <c r="M4" s="1"/>
      <c r="N4" s="1"/>
      <c r="O4" s="1"/>
      <c r="P4" s="1"/>
      <c r="Q4" s="5"/>
      <c r="R4" s="5"/>
      <c r="S4" s="6"/>
      <c r="T4" s="8"/>
      <c r="V4" s="1"/>
      <c r="W4" s="1"/>
      <c r="Z4" s="1"/>
    </row>
    <row r="5" spans="1:28" ht="20.100000000000001" customHeight="1">
      <c r="A5" s="1"/>
      <c r="E5" s="103"/>
      <c r="F5" s="45"/>
      <c r="G5" s="1"/>
      <c r="H5" s="1"/>
      <c r="I5" s="8"/>
      <c r="J5" s="1"/>
      <c r="K5" s="1"/>
      <c r="L5" s="8"/>
      <c r="M5" s="1"/>
      <c r="N5" s="1"/>
      <c r="O5" s="1"/>
      <c r="P5" s="7"/>
      <c r="Q5" s="8"/>
      <c r="R5" s="1"/>
      <c r="S5" s="81"/>
      <c r="T5" s="45"/>
      <c r="U5" s="2"/>
      <c r="V5" s="3"/>
      <c r="W5" s="8"/>
      <c r="X5" s="1"/>
      <c r="Y5" s="1"/>
      <c r="Z5" s="1"/>
    </row>
    <row r="6" spans="1:28" ht="20.100000000000001" customHeight="1">
      <c r="A6" s="1"/>
      <c r="E6" s="151">
        <v>1</v>
      </c>
      <c r="F6" s="151"/>
      <c r="G6" s="1"/>
      <c r="H6" s="151">
        <v>2</v>
      </c>
      <c r="I6" s="151"/>
      <c r="J6" s="1"/>
      <c r="K6" s="151">
        <v>3</v>
      </c>
      <c r="L6" s="151"/>
      <c r="M6" s="1"/>
      <c r="N6" s="1"/>
      <c r="O6" s="1"/>
      <c r="P6" s="151">
        <v>4</v>
      </c>
      <c r="Q6" s="151"/>
      <c r="R6" s="1"/>
      <c r="S6" s="151">
        <v>5</v>
      </c>
      <c r="T6" s="151"/>
      <c r="U6" s="1"/>
      <c r="V6" s="151">
        <v>6</v>
      </c>
      <c r="W6" s="151"/>
      <c r="X6" s="1"/>
      <c r="Y6" s="151"/>
      <c r="Z6" s="151"/>
    </row>
    <row r="7" spans="1:28" ht="20.100000000000001" customHeight="1">
      <c r="A7" s="1"/>
      <c r="D7" s="20"/>
      <c r="E7" s="263" t="str">
        <f>組み合わせ!J6</f>
        <v>A1位</v>
      </c>
      <c r="F7" s="263"/>
      <c r="G7" s="107"/>
      <c r="H7" s="263" t="str">
        <f>組み合わせ!J10</f>
        <v>C2位</v>
      </c>
      <c r="I7" s="263"/>
      <c r="J7" s="107"/>
      <c r="K7" s="263" t="str">
        <f>組み合わせ!J14</f>
        <v>E1位</v>
      </c>
      <c r="L7" s="263"/>
      <c r="M7" s="107"/>
      <c r="N7" s="107"/>
      <c r="O7" s="107"/>
      <c r="P7" s="263" t="str">
        <f>組み合わせ!J20</f>
        <v>B2位</v>
      </c>
      <c r="Q7" s="263"/>
      <c r="R7" s="107"/>
      <c r="S7" s="263" t="str">
        <f>組み合わせ!J24</f>
        <v>D1位</v>
      </c>
      <c r="T7" s="263"/>
      <c r="U7" s="107"/>
      <c r="V7" s="263" t="str">
        <f>組み合わせ!J28</f>
        <v>F2位</v>
      </c>
      <c r="W7" s="263"/>
      <c r="X7" s="107"/>
      <c r="Y7" s="263"/>
      <c r="Z7" s="263"/>
    </row>
    <row r="8" spans="1:28" ht="20.100000000000001" customHeight="1">
      <c r="A8" s="1"/>
      <c r="D8" s="20"/>
      <c r="E8" s="263"/>
      <c r="F8" s="263"/>
      <c r="G8" s="107"/>
      <c r="H8" s="263"/>
      <c r="I8" s="263"/>
      <c r="J8" s="107"/>
      <c r="K8" s="263"/>
      <c r="L8" s="263"/>
      <c r="M8" s="107"/>
      <c r="N8" s="107"/>
      <c r="O8" s="107"/>
      <c r="P8" s="263"/>
      <c r="Q8" s="263"/>
      <c r="R8" s="107"/>
      <c r="S8" s="263"/>
      <c r="T8" s="263"/>
      <c r="U8" s="107"/>
      <c r="V8" s="263"/>
      <c r="W8" s="263"/>
      <c r="X8" s="107"/>
      <c r="Y8" s="263"/>
      <c r="Z8" s="263"/>
    </row>
    <row r="9" spans="1:28" ht="20.100000000000001" customHeight="1">
      <c r="A9" s="1"/>
      <c r="D9" s="20"/>
      <c r="E9" s="263"/>
      <c r="F9" s="263"/>
      <c r="G9" s="107"/>
      <c r="H9" s="263"/>
      <c r="I9" s="263"/>
      <c r="J9" s="107"/>
      <c r="K9" s="263"/>
      <c r="L9" s="263"/>
      <c r="M9" s="107"/>
      <c r="N9" s="107"/>
      <c r="O9" s="107"/>
      <c r="P9" s="263"/>
      <c r="Q9" s="263"/>
      <c r="R9" s="107"/>
      <c r="S9" s="263"/>
      <c r="T9" s="263"/>
      <c r="U9" s="107"/>
      <c r="V9" s="263"/>
      <c r="W9" s="263"/>
      <c r="X9" s="107"/>
      <c r="Y9" s="263"/>
      <c r="Z9" s="263"/>
    </row>
    <row r="10" spans="1:28" ht="20.100000000000001" customHeight="1">
      <c r="A10" s="1"/>
      <c r="D10" s="20"/>
      <c r="E10" s="263"/>
      <c r="F10" s="263"/>
      <c r="G10" s="107"/>
      <c r="H10" s="263"/>
      <c r="I10" s="263"/>
      <c r="J10" s="107"/>
      <c r="K10" s="263"/>
      <c r="L10" s="263"/>
      <c r="M10" s="107"/>
      <c r="N10" s="107"/>
      <c r="O10" s="107"/>
      <c r="P10" s="263"/>
      <c r="Q10" s="263"/>
      <c r="R10" s="107"/>
      <c r="S10" s="263"/>
      <c r="T10" s="263"/>
      <c r="U10" s="107"/>
      <c r="V10" s="263"/>
      <c r="W10" s="263"/>
      <c r="X10" s="107"/>
      <c r="Y10" s="263"/>
      <c r="Z10" s="263"/>
    </row>
    <row r="11" spans="1:28" ht="20.100000000000001" customHeight="1">
      <c r="A11" s="1"/>
      <c r="D11" s="20"/>
      <c r="E11" s="263"/>
      <c r="F11" s="263"/>
      <c r="G11" s="107"/>
      <c r="H11" s="263"/>
      <c r="I11" s="263"/>
      <c r="J11" s="107"/>
      <c r="K11" s="263"/>
      <c r="L11" s="263"/>
      <c r="M11" s="107"/>
      <c r="N11" s="107"/>
      <c r="O11" s="107"/>
      <c r="P11" s="263"/>
      <c r="Q11" s="263"/>
      <c r="R11" s="107"/>
      <c r="S11" s="263"/>
      <c r="T11" s="263"/>
      <c r="U11" s="107"/>
      <c r="V11" s="263"/>
      <c r="W11" s="263"/>
      <c r="X11" s="107"/>
      <c r="Y11" s="263"/>
      <c r="Z11" s="263"/>
    </row>
    <row r="12" spans="1:28" ht="20.100000000000001" customHeight="1">
      <c r="A12" s="1"/>
      <c r="D12" s="20"/>
      <c r="E12" s="263"/>
      <c r="F12" s="263"/>
      <c r="G12" s="107"/>
      <c r="H12" s="263"/>
      <c r="I12" s="263"/>
      <c r="J12" s="107"/>
      <c r="K12" s="263"/>
      <c r="L12" s="263"/>
      <c r="M12" s="107"/>
      <c r="N12" s="107"/>
      <c r="O12" s="107"/>
      <c r="P12" s="263"/>
      <c r="Q12" s="263"/>
      <c r="R12" s="107"/>
      <c r="S12" s="263"/>
      <c r="T12" s="263"/>
      <c r="U12" s="107"/>
      <c r="V12" s="263"/>
      <c r="W12" s="263"/>
      <c r="X12" s="107"/>
      <c r="Y12" s="263"/>
      <c r="Z12" s="263"/>
    </row>
    <row r="13" spans="1:28" ht="20.100000000000001" customHeight="1">
      <c r="A13" s="1"/>
      <c r="D13" s="20"/>
      <c r="E13" s="263"/>
      <c r="F13" s="263"/>
      <c r="G13" s="107"/>
      <c r="H13" s="263"/>
      <c r="I13" s="263"/>
      <c r="J13" s="107"/>
      <c r="K13" s="263"/>
      <c r="L13" s="263"/>
      <c r="M13" s="107"/>
      <c r="N13" s="107"/>
      <c r="O13" s="107"/>
      <c r="P13" s="263"/>
      <c r="Q13" s="263"/>
      <c r="R13" s="107"/>
      <c r="S13" s="263"/>
      <c r="T13" s="263"/>
      <c r="U13" s="107"/>
      <c r="V13" s="263"/>
      <c r="W13" s="263"/>
      <c r="X13" s="107"/>
      <c r="Y13" s="263"/>
      <c r="Z13" s="263"/>
    </row>
    <row r="14" spans="1:28" ht="20.100000000000001" customHeight="1">
      <c r="A14" s="1"/>
      <c r="D14" s="20"/>
      <c r="E14" s="263"/>
      <c r="F14" s="263"/>
      <c r="G14" s="107"/>
      <c r="H14" s="263"/>
      <c r="I14" s="263"/>
      <c r="J14" s="107"/>
      <c r="K14" s="263"/>
      <c r="L14" s="263"/>
      <c r="M14" s="107"/>
      <c r="N14" s="107"/>
      <c r="O14" s="107"/>
      <c r="P14" s="263"/>
      <c r="Q14" s="263"/>
      <c r="R14" s="107"/>
      <c r="S14" s="263"/>
      <c r="T14" s="263"/>
      <c r="U14" s="107"/>
      <c r="V14" s="263"/>
      <c r="W14" s="263"/>
      <c r="X14" s="107"/>
      <c r="Y14" s="263"/>
      <c r="Z14" s="263"/>
    </row>
    <row r="15" spans="1:28" ht="20.100000000000001" customHeight="1">
      <c r="A15" s="1"/>
      <c r="D15" s="20"/>
      <c r="E15" s="106"/>
      <c r="F15" s="106"/>
      <c r="G15" s="107"/>
      <c r="H15" s="106"/>
      <c r="I15" s="106"/>
      <c r="J15" s="107"/>
      <c r="K15" s="106"/>
      <c r="L15" s="106"/>
      <c r="M15" s="107"/>
      <c r="N15" s="107"/>
      <c r="O15" s="107"/>
      <c r="P15" s="106"/>
      <c r="Q15" s="106"/>
      <c r="R15" s="107"/>
      <c r="S15" s="106"/>
      <c r="T15" s="106"/>
      <c r="U15" s="107"/>
      <c r="V15" s="106"/>
      <c r="W15" s="106"/>
      <c r="X15" s="107"/>
      <c r="Y15" s="106"/>
      <c r="Z15" s="106"/>
    </row>
    <row r="16" spans="1:28" ht="20.100000000000001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W16" s="39"/>
      <c r="X16" s="262" t="s">
        <v>143</v>
      </c>
      <c r="Y16" s="262"/>
      <c r="Z16" s="262"/>
      <c r="AA16" s="262"/>
      <c r="AB16" s="39"/>
    </row>
    <row r="17" spans="1:28" ht="20.100000000000001" customHeight="1">
      <c r="A17" s="1"/>
      <c r="B17" s="151" t="s">
        <v>112</v>
      </c>
      <c r="C17" s="229">
        <v>0.375</v>
      </c>
      <c r="D17" s="229"/>
      <c r="E17" s="48"/>
      <c r="F17" s="232" t="str">
        <f>E7</f>
        <v>A1位</v>
      </c>
      <c r="G17" s="232"/>
      <c r="H17" s="232"/>
      <c r="I17" s="232"/>
      <c r="J17" s="232"/>
      <c r="K17" s="239">
        <f>M17+M18+M19</f>
        <v>0</v>
      </c>
      <c r="L17" s="210" t="s">
        <v>113</v>
      </c>
      <c r="M17" s="72">
        <v>0</v>
      </c>
      <c r="N17" s="10" t="s">
        <v>144</v>
      </c>
      <c r="O17" s="87">
        <v>0</v>
      </c>
      <c r="P17" s="210" t="s">
        <v>115</v>
      </c>
      <c r="Q17" s="239">
        <f>O17+O18+O19</f>
        <v>0</v>
      </c>
      <c r="R17" s="232" t="str">
        <f>H7</f>
        <v>C2位</v>
      </c>
      <c r="S17" s="232"/>
      <c r="T17" s="232"/>
      <c r="U17" s="232"/>
      <c r="V17" s="232"/>
      <c r="W17" s="1"/>
      <c r="X17" s="240" t="s">
        <v>145</v>
      </c>
      <c r="Y17" s="240"/>
      <c r="Z17" s="240"/>
      <c r="AA17" s="240"/>
      <c r="AB17" s="1"/>
    </row>
    <row r="18" spans="1:28" ht="20.100000000000001" customHeight="1">
      <c r="A18" s="1"/>
      <c r="B18" s="151"/>
      <c r="C18" s="229"/>
      <c r="D18" s="229"/>
      <c r="E18" s="48"/>
      <c r="F18" s="232"/>
      <c r="G18" s="232"/>
      <c r="H18" s="232"/>
      <c r="I18" s="232"/>
      <c r="J18" s="232"/>
      <c r="K18" s="239"/>
      <c r="L18" s="210"/>
      <c r="M18" s="72">
        <v>0</v>
      </c>
      <c r="N18" s="10" t="s">
        <v>144</v>
      </c>
      <c r="O18" s="87">
        <v>0</v>
      </c>
      <c r="P18" s="210"/>
      <c r="Q18" s="239"/>
      <c r="R18" s="232"/>
      <c r="S18" s="232"/>
      <c r="T18" s="232"/>
      <c r="U18" s="232"/>
      <c r="V18" s="232"/>
      <c r="W18" s="1"/>
      <c r="X18" s="240"/>
      <c r="Y18" s="240"/>
      <c r="Z18" s="240"/>
      <c r="AA18" s="240"/>
      <c r="AB18" s="1"/>
    </row>
    <row r="19" spans="1:28" ht="20.100000000000001" customHeight="1">
      <c r="A19" s="1"/>
      <c r="B19" s="151"/>
      <c r="C19" s="229"/>
      <c r="D19" s="229"/>
      <c r="E19" s="48"/>
      <c r="F19" s="232"/>
      <c r="G19" s="232"/>
      <c r="H19" s="232"/>
      <c r="I19" s="232"/>
      <c r="J19" s="232"/>
      <c r="K19" s="239"/>
      <c r="L19" s="210"/>
      <c r="M19" s="72"/>
      <c r="N19" s="10" t="s">
        <v>144</v>
      </c>
      <c r="O19" s="87"/>
      <c r="P19" s="210"/>
      <c r="Q19" s="239"/>
      <c r="R19" s="232"/>
      <c r="S19" s="232"/>
      <c r="T19" s="232"/>
      <c r="U19" s="232"/>
      <c r="V19" s="232"/>
      <c r="W19" s="1"/>
      <c r="X19" s="240"/>
      <c r="Y19" s="240"/>
      <c r="Z19" s="240"/>
      <c r="AA19" s="240"/>
      <c r="AB19" s="1"/>
    </row>
    <row r="20" spans="1:28" ht="20.100000000000001" customHeight="1">
      <c r="A20" s="1"/>
      <c r="B20" s="151" t="s">
        <v>119</v>
      </c>
      <c r="C20" s="229">
        <v>0.41666666666666669</v>
      </c>
      <c r="D20" s="229"/>
      <c r="E20" s="48"/>
      <c r="F20" s="232" t="str">
        <f>P7</f>
        <v>B2位</v>
      </c>
      <c r="G20" s="232"/>
      <c r="H20" s="232"/>
      <c r="I20" s="232"/>
      <c r="J20" s="232"/>
      <c r="K20" s="239">
        <f>M20+M21+M22</f>
        <v>0</v>
      </c>
      <c r="L20" s="210" t="s">
        <v>113</v>
      </c>
      <c r="M20" s="72">
        <v>0</v>
      </c>
      <c r="N20" s="10" t="s">
        <v>144</v>
      </c>
      <c r="O20" s="87">
        <v>0</v>
      </c>
      <c r="P20" s="210" t="s">
        <v>115</v>
      </c>
      <c r="Q20" s="239">
        <f>O20+O21+O22</f>
        <v>0</v>
      </c>
      <c r="R20" s="232" t="str">
        <f>S7</f>
        <v>D1位</v>
      </c>
      <c r="S20" s="232"/>
      <c r="T20" s="232"/>
      <c r="U20" s="232"/>
      <c r="V20" s="232"/>
      <c r="W20" s="1"/>
      <c r="X20" s="240" t="s">
        <v>146</v>
      </c>
      <c r="Y20" s="240"/>
      <c r="Z20" s="240"/>
      <c r="AA20" s="240"/>
      <c r="AB20" s="1"/>
    </row>
    <row r="21" spans="1:28" ht="20.100000000000001" customHeight="1">
      <c r="A21" s="1"/>
      <c r="B21" s="151"/>
      <c r="C21" s="229"/>
      <c r="D21" s="229"/>
      <c r="E21" s="48"/>
      <c r="F21" s="232"/>
      <c r="G21" s="232"/>
      <c r="H21" s="232"/>
      <c r="I21" s="232"/>
      <c r="J21" s="232"/>
      <c r="K21" s="239"/>
      <c r="L21" s="210"/>
      <c r="M21" s="72">
        <v>0</v>
      </c>
      <c r="N21" s="10" t="s">
        <v>144</v>
      </c>
      <c r="O21" s="87">
        <v>0</v>
      </c>
      <c r="P21" s="210"/>
      <c r="Q21" s="239"/>
      <c r="R21" s="232"/>
      <c r="S21" s="232"/>
      <c r="T21" s="232"/>
      <c r="U21" s="232"/>
      <c r="V21" s="232"/>
      <c r="W21" s="1"/>
      <c r="X21" s="240"/>
      <c r="Y21" s="240"/>
      <c r="Z21" s="240"/>
      <c r="AA21" s="240"/>
      <c r="AB21" s="1"/>
    </row>
    <row r="22" spans="1:28" ht="20.100000000000001" customHeight="1">
      <c r="A22" s="1"/>
      <c r="B22" s="151"/>
      <c r="C22" s="229"/>
      <c r="D22" s="229"/>
      <c r="E22" s="48"/>
      <c r="F22" s="232"/>
      <c r="G22" s="232"/>
      <c r="H22" s="232"/>
      <c r="I22" s="232"/>
      <c r="J22" s="232"/>
      <c r="K22" s="239"/>
      <c r="L22" s="210"/>
      <c r="M22" s="72"/>
      <c r="N22" s="10" t="s">
        <v>144</v>
      </c>
      <c r="O22" s="87"/>
      <c r="P22" s="210"/>
      <c r="Q22" s="239"/>
      <c r="R22" s="232"/>
      <c r="S22" s="232"/>
      <c r="T22" s="232"/>
      <c r="U22" s="232"/>
      <c r="V22" s="232"/>
      <c r="W22" s="1"/>
      <c r="X22" s="240"/>
      <c r="Y22" s="240"/>
      <c r="Z22" s="240"/>
      <c r="AA22" s="240"/>
      <c r="AB22" s="1"/>
    </row>
    <row r="23" spans="1:28" ht="20.100000000000001" customHeight="1">
      <c r="A23" s="1"/>
      <c r="B23" s="151" t="s">
        <v>122</v>
      </c>
      <c r="C23" s="229">
        <v>0.45833333333333331</v>
      </c>
      <c r="D23" s="229"/>
      <c r="E23" s="48"/>
      <c r="F23" s="232" t="str">
        <f>E7</f>
        <v>A1位</v>
      </c>
      <c r="G23" s="232"/>
      <c r="H23" s="232"/>
      <c r="I23" s="232"/>
      <c r="J23" s="232"/>
      <c r="K23" s="239">
        <f>M23+M24+M25</f>
        <v>0</v>
      </c>
      <c r="L23" s="210" t="s">
        <v>113</v>
      </c>
      <c r="M23" s="72">
        <v>0</v>
      </c>
      <c r="N23" s="10" t="s">
        <v>144</v>
      </c>
      <c r="O23" s="87">
        <v>0</v>
      </c>
      <c r="P23" s="210" t="s">
        <v>115</v>
      </c>
      <c r="Q23" s="239">
        <f>O23+O24+O25</f>
        <v>0</v>
      </c>
      <c r="R23" s="232" t="str">
        <f>K7</f>
        <v>E1位</v>
      </c>
      <c r="S23" s="232"/>
      <c r="T23" s="232"/>
      <c r="U23" s="232"/>
      <c r="V23" s="232"/>
      <c r="W23" s="1"/>
      <c r="X23" s="240" t="s">
        <v>147</v>
      </c>
      <c r="Y23" s="240"/>
      <c r="Z23" s="240"/>
      <c r="AA23" s="240"/>
      <c r="AB23" s="1"/>
    </row>
    <row r="24" spans="1:28" ht="20.100000000000001" customHeight="1">
      <c r="A24" s="1"/>
      <c r="B24" s="151"/>
      <c r="C24" s="229"/>
      <c r="D24" s="229"/>
      <c r="E24" s="48"/>
      <c r="F24" s="232"/>
      <c r="G24" s="232"/>
      <c r="H24" s="232"/>
      <c r="I24" s="232"/>
      <c r="J24" s="232"/>
      <c r="K24" s="239"/>
      <c r="L24" s="210"/>
      <c r="M24" s="72">
        <v>0</v>
      </c>
      <c r="N24" s="10" t="s">
        <v>144</v>
      </c>
      <c r="O24" s="87">
        <v>0</v>
      </c>
      <c r="P24" s="210"/>
      <c r="Q24" s="239"/>
      <c r="R24" s="232"/>
      <c r="S24" s="232"/>
      <c r="T24" s="232"/>
      <c r="U24" s="232"/>
      <c r="V24" s="232"/>
      <c r="W24" s="1"/>
      <c r="X24" s="240"/>
      <c r="Y24" s="240"/>
      <c r="Z24" s="240"/>
      <c r="AA24" s="240"/>
      <c r="AB24" s="1"/>
    </row>
    <row r="25" spans="1:28" ht="20.100000000000001" customHeight="1">
      <c r="A25" s="1"/>
      <c r="B25" s="151"/>
      <c r="C25" s="229"/>
      <c r="D25" s="229"/>
      <c r="E25" s="48"/>
      <c r="F25" s="232"/>
      <c r="G25" s="232"/>
      <c r="H25" s="232"/>
      <c r="I25" s="232"/>
      <c r="J25" s="232"/>
      <c r="K25" s="239"/>
      <c r="L25" s="210"/>
      <c r="M25" s="72"/>
      <c r="N25" s="10" t="s">
        <v>144</v>
      </c>
      <c r="O25" s="87"/>
      <c r="P25" s="210"/>
      <c r="Q25" s="239"/>
      <c r="R25" s="232"/>
      <c r="S25" s="232"/>
      <c r="T25" s="232"/>
      <c r="U25" s="232"/>
      <c r="V25" s="232"/>
      <c r="W25" s="1"/>
      <c r="X25" s="240"/>
      <c r="Y25" s="240"/>
      <c r="Z25" s="240"/>
      <c r="AA25" s="240"/>
      <c r="AB25" s="1"/>
    </row>
    <row r="26" spans="1:28" ht="20.100000000000001" customHeight="1">
      <c r="B26" s="151" t="s">
        <v>125</v>
      </c>
      <c r="C26" s="229">
        <v>0.5</v>
      </c>
      <c r="D26" s="229"/>
      <c r="E26" s="48"/>
      <c r="F26" s="232" t="str">
        <f>P7</f>
        <v>B2位</v>
      </c>
      <c r="G26" s="232"/>
      <c r="H26" s="232"/>
      <c r="I26" s="232"/>
      <c r="J26" s="232"/>
      <c r="K26" s="239">
        <f>M26+M27+M28</f>
        <v>0</v>
      </c>
      <c r="L26" s="210" t="s">
        <v>113</v>
      </c>
      <c r="M26" s="72">
        <v>0</v>
      </c>
      <c r="N26" s="10" t="s">
        <v>144</v>
      </c>
      <c r="O26" s="87">
        <v>0</v>
      </c>
      <c r="P26" s="210" t="s">
        <v>115</v>
      </c>
      <c r="Q26" s="239">
        <f>O26+O27+O28</f>
        <v>0</v>
      </c>
      <c r="R26" s="232" t="str">
        <f>V7</f>
        <v>F2位</v>
      </c>
      <c r="S26" s="232"/>
      <c r="T26" s="232"/>
      <c r="U26" s="232"/>
      <c r="V26" s="232"/>
      <c r="W26" s="1"/>
      <c r="X26" s="240" t="s">
        <v>148</v>
      </c>
      <c r="Y26" s="240"/>
      <c r="Z26" s="240"/>
      <c r="AA26" s="240"/>
      <c r="AB26" s="1"/>
    </row>
    <row r="27" spans="1:28" ht="20.100000000000001" customHeight="1">
      <c r="B27" s="151"/>
      <c r="C27" s="229"/>
      <c r="D27" s="229"/>
      <c r="E27" s="48"/>
      <c r="F27" s="232"/>
      <c r="G27" s="232"/>
      <c r="H27" s="232"/>
      <c r="I27" s="232"/>
      <c r="J27" s="232"/>
      <c r="K27" s="239"/>
      <c r="L27" s="210"/>
      <c r="M27" s="72">
        <v>0</v>
      </c>
      <c r="N27" s="10" t="s">
        <v>144</v>
      </c>
      <c r="O27" s="87">
        <v>0</v>
      </c>
      <c r="P27" s="210"/>
      <c r="Q27" s="239"/>
      <c r="R27" s="232"/>
      <c r="S27" s="232"/>
      <c r="T27" s="232"/>
      <c r="U27" s="232"/>
      <c r="V27" s="232"/>
      <c r="W27" s="1"/>
      <c r="X27" s="240"/>
      <c r="Y27" s="240"/>
      <c r="Z27" s="240"/>
      <c r="AA27" s="240"/>
      <c r="AB27" s="1"/>
    </row>
    <row r="28" spans="1:28" ht="20.100000000000001" customHeight="1">
      <c r="A28" s="1"/>
      <c r="B28" s="151"/>
      <c r="C28" s="229"/>
      <c r="D28" s="229"/>
      <c r="E28" s="48"/>
      <c r="F28" s="232"/>
      <c r="G28" s="232"/>
      <c r="H28" s="232"/>
      <c r="I28" s="232"/>
      <c r="J28" s="232"/>
      <c r="K28" s="239"/>
      <c r="L28" s="210"/>
      <c r="M28" s="72"/>
      <c r="N28" s="10" t="s">
        <v>144</v>
      </c>
      <c r="O28" s="87"/>
      <c r="P28" s="210"/>
      <c r="Q28" s="239"/>
      <c r="R28" s="232"/>
      <c r="S28" s="232"/>
      <c r="T28" s="232"/>
      <c r="U28" s="232"/>
      <c r="V28" s="232"/>
      <c r="W28" s="1"/>
      <c r="X28" s="240"/>
      <c r="Y28" s="240"/>
      <c r="Z28" s="240"/>
      <c r="AA28" s="240"/>
      <c r="AB28" s="1"/>
    </row>
    <row r="29" spans="1:28" ht="20.100000000000001" customHeight="1">
      <c r="A29" s="1"/>
      <c r="B29" s="151" t="s">
        <v>127</v>
      </c>
      <c r="C29" s="229">
        <v>0.54166666666666663</v>
      </c>
      <c r="D29" s="229"/>
      <c r="E29" s="48"/>
      <c r="F29" s="232" t="str">
        <f>H7</f>
        <v>C2位</v>
      </c>
      <c r="G29" s="232"/>
      <c r="H29" s="232"/>
      <c r="I29" s="232"/>
      <c r="J29" s="232"/>
      <c r="K29" s="239">
        <f>M29+M30+M31</f>
        <v>0</v>
      </c>
      <c r="L29" s="210" t="s">
        <v>113</v>
      </c>
      <c r="M29" s="72">
        <v>0</v>
      </c>
      <c r="N29" s="10" t="s">
        <v>144</v>
      </c>
      <c r="O29" s="87">
        <v>0</v>
      </c>
      <c r="P29" s="210" t="s">
        <v>115</v>
      </c>
      <c r="Q29" s="239">
        <f>O29+O30+O31</f>
        <v>0</v>
      </c>
      <c r="R29" s="232" t="str">
        <f>K7</f>
        <v>E1位</v>
      </c>
      <c r="S29" s="232"/>
      <c r="T29" s="232"/>
      <c r="U29" s="232"/>
      <c r="V29" s="232"/>
      <c r="W29" s="1"/>
      <c r="X29" s="240" t="s">
        <v>149</v>
      </c>
      <c r="Y29" s="240"/>
      <c r="Z29" s="240"/>
      <c r="AA29" s="240"/>
      <c r="AB29" s="1"/>
    </row>
    <row r="30" spans="1:28" ht="20.100000000000001" customHeight="1">
      <c r="A30" s="1"/>
      <c r="B30" s="151"/>
      <c r="C30" s="229"/>
      <c r="D30" s="229"/>
      <c r="E30" s="48"/>
      <c r="F30" s="232"/>
      <c r="G30" s="232"/>
      <c r="H30" s="232"/>
      <c r="I30" s="232"/>
      <c r="J30" s="232"/>
      <c r="K30" s="239"/>
      <c r="L30" s="210"/>
      <c r="M30" s="72">
        <v>0</v>
      </c>
      <c r="N30" s="10" t="s">
        <v>144</v>
      </c>
      <c r="O30" s="87">
        <v>0</v>
      </c>
      <c r="P30" s="210"/>
      <c r="Q30" s="239"/>
      <c r="R30" s="232"/>
      <c r="S30" s="232"/>
      <c r="T30" s="232"/>
      <c r="U30" s="232"/>
      <c r="V30" s="232"/>
      <c r="W30" s="1"/>
      <c r="X30" s="240"/>
      <c r="Y30" s="240"/>
      <c r="Z30" s="240"/>
      <c r="AA30" s="240"/>
      <c r="AB30" s="1"/>
    </row>
    <row r="31" spans="1:28" ht="20.100000000000001" customHeight="1">
      <c r="A31" s="1"/>
      <c r="B31" s="151"/>
      <c r="C31" s="229"/>
      <c r="D31" s="229"/>
      <c r="E31" s="48"/>
      <c r="F31" s="232"/>
      <c r="G31" s="232"/>
      <c r="H31" s="232"/>
      <c r="I31" s="232"/>
      <c r="J31" s="232"/>
      <c r="K31" s="239"/>
      <c r="L31" s="210"/>
      <c r="M31" s="72"/>
      <c r="N31" s="10" t="s">
        <v>144</v>
      </c>
      <c r="O31" s="87"/>
      <c r="P31" s="210"/>
      <c r="Q31" s="239"/>
      <c r="R31" s="232"/>
      <c r="S31" s="232"/>
      <c r="T31" s="232"/>
      <c r="U31" s="232"/>
      <c r="V31" s="232"/>
      <c r="W31" s="1"/>
      <c r="X31" s="240"/>
      <c r="Y31" s="240"/>
      <c r="Z31" s="240"/>
      <c r="AA31" s="240"/>
      <c r="AB31" s="1"/>
    </row>
    <row r="32" spans="1:28" ht="20.100000000000001" customHeight="1">
      <c r="A32" s="1"/>
      <c r="B32" s="151" t="s">
        <v>130</v>
      </c>
      <c r="C32" s="229">
        <v>0.58333333333333337</v>
      </c>
      <c r="D32" s="229"/>
      <c r="E32" s="48"/>
      <c r="F32" s="232" t="str">
        <f>S7</f>
        <v>D1位</v>
      </c>
      <c r="G32" s="232"/>
      <c r="H32" s="232"/>
      <c r="I32" s="232"/>
      <c r="J32" s="232"/>
      <c r="K32" s="239">
        <f>M32+M33+M34</f>
        <v>0</v>
      </c>
      <c r="L32" s="210" t="s">
        <v>113</v>
      </c>
      <c r="M32" s="72">
        <v>0</v>
      </c>
      <c r="N32" s="10" t="s">
        <v>144</v>
      </c>
      <c r="O32" s="87">
        <v>0</v>
      </c>
      <c r="P32" s="210" t="s">
        <v>115</v>
      </c>
      <c r="Q32" s="239">
        <f>O32+O33+O34</f>
        <v>0</v>
      </c>
      <c r="R32" s="232" t="str">
        <f>V7</f>
        <v>F2位</v>
      </c>
      <c r="S32" s="232"/>
      <c r="T32" s="232"/>
      <c r="U32" s="232"/>
      <c r="V32" s="232"/>
      <c r="W32" s="1"/>
      <c r="X32" s="240" t="s">
        <v>150</v>
      </c>
      <c r="Y32" s="240"/>
      <c r="Z32" s="240"/>
      <c r="AA32" s="240"/>
      <c r="AB32" s="1"/>
    </row>
    <row r="33" spans="1:28" ht="20.100000000000001" customHeight="1">
      <c r="A33" s="1"/>
      <c r="B33" s="151"/>
      <c r="C33" s="229"/>
      <c r="D33" s="229"/>
      <c r="E33" s="48"/>
      <c r="F33" s="232"/>
      <c r="G33" s="232"/>
      <c r="H33" s="232"/>
      <c r="I33" s="232"/>
      <c r="J33" s="232"/>
      <c r="K33" s="239"/>
      <c r="L33" s="210"/>
      <c r="M33" s="72">
        <v>0</v>
      </c>
      <c r="N33" s="10" t="s">
        <v>144</v>
      </c>
      <c r="O33" s="87">
        <v>0</v>
      </c>
      <c r="P33" s="210"/>
      <c r="Q33" s="239"/>
      <c r="R33" s="232"/>
      <c r="S33" s="232"/>
      <c r="T33" s="232"/>
      <c r="U33" s="232"/>
      <c r="V33" s="232"/>
      <c r="W33" s="1"/>
      <c r="X33" s="240"/>
      <c r="Y33" s="240"/>
      <c r="Z33" s="240"/>
      <c r="AA33" s="240"/>
      <c r="AB33" s="1"/>
    </row>
    <row r="34" spans="1:28" ht="20.100000000000001" customHeight="1">
      <c r="A34" s="1"/>
      <c r="B34" s="151"/>
      <c r="C34" s="229"/>
      <c r="D34" s="229"/>
      <c r="E34" s="48"/>
      <c r="F34" s="232"/>
      <c r="G34" s="232"/>
      <c r="H34" s="232"/>
      <c r="I34" s="232"/>
      <c r="J34" s="232"/>
      <c r="K34" s="239"/>
      <c r="L34" s="210"/>
      <c r="M34" s="72"/>
      <c r="N34" s="10" t="s">
        <v>144</v>
      </c>
      <c r="O34" s="87"/>
      <c r="P34" s="210"/>
      <c r="Q34" s="239"/>
      <c r="R34" s="232"/>
      <c r="S34" s="232"/>
      <c r="T34" s="232"/>
      <c r="U34" s="232"/>
      <c r="V34" s="232"/>
      <c r="W34" s="1"/>
      <c r="X34" s="240"/>
      <c r="Y34" s="240"/>
      <c r="Z34" s="240"/>
      <c r="AA34" s="240"/>
      <c r="AB34" s="1"/>
    </row>
    <row r="35" spans="1:28" ht="20.100000000000001" customHeight="1"/>
    <row r="36" spans="1:28" ht="20.100000000000001" customHeight="1">
      <c r="C36" s="254" t="str">
        <f>H3&amp; CHAR(10) &amp;"リーグ"</f>
        <v>a
リーグ</v>
      </c>
      <c r="D36" s="255"/>
      <c r="E36" s="258" t="str">
        <f>E7</f>
        <v>A1位</v>
      </c>
      <c r="F36" s="259"/>
      <c r="G36" s="258" t="str">
        <f>H7</f>
        <v>C2位</v>
      </c>
      <c r="H36" s="259"/>
      <c r="I36" s="258" t="str">
        <f>K7</f>
        <v>E1位</v>
      </c>
      <c r="J36" s="259"/>
      <c r="K36" s="156" t="s">
        <v>132</v>
      </c>
      <c r="L36" s="156" t="s">
        <v>133</v>
      </c>
      <c r="M36" s="156" t="s">
        <v>134</v>
      </c>
      <c r="N36" s="42"/>
      <c r="O36" s="254" t="str">
        <f>S3&amp; CHAR(10) &amp;"リーグ"</f>
        <v>b
リーグ</v>
      </c>
      <c r="P36" s="255"/>
      <c r="Q36" s="258" t="str">
        <f>P7</f>
        <v>B2位</v>
      </c>
      <c r="R36" s="259"/>
      <c r="S36" s="258" t="str">
        <f>S7</f>
        <v>D1位</v>
      </c>
      <c r="T36" s="259"/>
      <c r="U36" s="258" t="str">
        <f>V7</f>
        <v>F2位</v>
      </c>
      <c r="V36" s="259"/>
      <c r="W36" s="156" t="s">
        <v>132</v>
      </c>
      <c r="X36" s="156" t="s">
        <v>133</v>
      </c>
      <c r="Y36" s="156" t="s">
        <v>134</v>
      </c>
    </row>
    <row r="37" spans="1:28" ht="20.100000000000001" customHeight="1">
      <c r="C37" s="256"/>
      <c r="D37" s="257"/>
      <c r="E37" s="260"/>
      <c r="F37" s="261"/>
      <c r="G37" s="260"/>
      <c r="H37" s="261"/>
      <c r="I37" s="260"/>
      <c r="J37" s="261"/>
      <c r="K37" s="158"/>
      <c r="L37" s="158"/>
      <c r="M37" s="158"/>
      <c r="N37" s="42"/>
      <c r="O37" s="256"/>
      <c r="P37" s="257"/>
      <c r="Q37" s="260"/>
      <c r="R37" s="261"/>
      <c r="S37" s="260"/>
      <c r="T37" s="261"/>
      <c r="U37" s="260"/>
      <c r="V37" s="261"/>
      <c r="W37" s="158"/>
      <c r="X37" s="158"/>
      <c r="Y37" s="158"/>
    </row>
    <row r="38" spans="1:28" ht="20.100000000000001" customHeight="1">
      <c r="C38" s="246" t="str">
        <f>E7</f>
        <v>A1位</v>
      </c>
      <c r="D38" s="247"/>
      <c r="E38" s="108"/>
      <c r="F38" s="109"/>
      <c r="G38" s="110">
        <f>K17</f>
        <v>0</v>
      </c>
      <c r="H38" s="111">
        <f>Q17</f>
        <v>0</v>
      </c>
      <c r="I38" s="110">
        <f>K23</f>
        <v>0</v>
      </c>
      <c r="J38" s="111">
        <f>Q23</f>
        <v>0</v>
      </c>
      <c r="K38" s="250">
        <f>COUNTIF(E39:J39,"○")*3+COUNTIF(E39:J39,"△")</f>
        <v>2</v>
      </c>
      <c r="L38" s="252">
        <f>E38-F38+G38-H38+I38-J38</f>
        <v>0</v>
      </c>
      <c r="M38" s="250"/>
      <c r="N38" s="42"/>
      <c r="O38" s="246" t="str">
        <f>P7</f>
        <v>B2位</v>
      </c>
      <c r="P38" s="247"/>
      <c r="Q38" s="108"/>
      <c r="R38" s="109"/>
      <c r="S38" s="110">
        <f>K20</f>
        <v>0</v>
      </c>
      <c r="T38" s="111">
        <f>Q20</f>
        <v>0</v>
      </c>
      <c r="U38" s="110">
        <f>K26</f>
        <v>0</v>
      </c>
      <c r="V38" s="111">
        <f>Q26</f>
        <v>0</v>
      </c>
      <c r="W38" s="250">
        <f>COUNTIF(Q39:V39,"○")*3+COUNTIF(Q39:V39,"△")</f>
        <v>2</v>
      </c>
      <c r="X38" s="252">
        <f>Q38-R38+S38-T38+U38-V38</f>
        <v>0</v>
      </c>
      <c r="Y38" s="250"/>
    </row>
    <row r="39" spans="1:28" ht="20.100000000000001" customHeight="1">
      <c r="C39" s="248"/>
      <c r="D39" s="249"/>
      <c r="E39" s="112"/>
      <c r="F39" s="113"/>
      <c r="G39" s="244" t="str">
        <f>IF(G38&gt;H38,"○",IF(G38&lt;H38,"×",IF(G38=H38,"△")))</f>
        <v>△</v>
      </c>
      <c r="H39" s="245"/>
      <c r="I39" s="244" t="str">
        <f>IF(I38&gt;J38,"○",IF(I38&lt;J38,"×",IF(I38=J38,"△")))</f>
        <v>△</v>
      </c>
      <c r="J39" s="245"/>
      <c r="K39" s="251"/>
      <c r="L39" s="253"/>
      <c r="M39" s="251"/>
      <c r="N39" s="42"/>
      <c r="O39" s="248"/>
      <c r="P39" s="249"/>
      <c r="Q39" s="112"/>
      <c r="R39" s="113"/>
      <c r="S39" s="244" t="str">
        <f>IF(S38&gt;T38,"○",IF(S38&lt;T38,"×",IF(S38=T38,"△")))</f>
        <v>△</v>
      </c>
      <c r="T39" s="245"/>
      <c r="U39" s="244" t="str">
        <f>IF(U38&gt;V38,"○",IF(U38&lt;V38,"×",IF(U38=V38,"△")))</f>
        <v>△</v>
      </c>
      <c r="V39" s="245"/>
      <c r="W39" s="251"/>
      <c r="X39" s="253"/>
      <c r="Y39" s="251"/>
    </row>
    <row r="40" spans="1:28" ht="20.100000000000001" customHeight="1">
      <c r="C40" s="246" t="str">
        <f>H7</f>
        <v>C2位</v>
      </c>
      <c r="D40" s="247"/>
      <c r="E40" s="110">
        <f>Q17</f>
        <v>0</v>
      </c>
      <c r="F40" s="111">
        <f>K17</f>
        <v>0</v>
      </c>
      <c r="G40" s="108"/>
      <c r="H40" s="109"/>
      <c r="I40" s="110">
        <f>K29</f>
        <v>0</v>
      </c>
      <c r="J40" s="111">
        <f>Q29</f>
        <v>0</v>
      </c>
      <c r="K40" s="250">
        <f>COUNTIF(E41:J41,"○")*3+COUNTIF(E41:J41,"△")</f>
        <v>2</v>
      </c>
      <c r="L40" s="252">
        <f>E40-F40+G40-H40+I40-J40</f>
        <v>0</v>
      </c>
      <c r="M40" s="250"/>
      <c r="N40" s="42"/>
      <c r="O40" s="246" t="str">
        <f>S7</f>
        <v>D1位</v>
      </c>
      <c r="P40" s="247"/>
      <c r="Q40" s="110">
        <f>Q20</f>
        <v>0</v>
      </c>
      <c r="R40" s="111">
        <f>K20</f>
        <v>0</v>
      </c>
      <c r="S40" s="108"/>
      <c r="T40" s="109"/>
      <c r="U40" s="110">
        <f>K32</f>
        <v>0</v>
      </c>
      <c r="V40" s="111">
        <f>Q32</f>
        <v>0</v>
      </c>
      <c r="W40" s="250">
        <f>COUNTIF(Q41:V41,"○")*3+COUNTIF(Q41:V41,"△")</f>
        <v>2</v>
      </c>
      <c r="X40" s="252">
        <f>Q40-R40+S40-T40+U40-V40</f>
        <v>0</v>
      </c>
      <c r="Y40" s="250"/>
    </row>
    <row r="41" spans="1:28" ht="20.100000000000001" customHeight="1">
      <c r="C41" s="248"/>
      <c r="D41" s="249"/>
      <c r="E41" s="244" t="str">
        <f>IF(E40&gt;F40,"○",IF(E40&lt;F40,"×",IF(E40=F40,"△")))</f>
        <v>△</v>
      </c>
      <c r="F41" s="245"/>
      <c r="G41" s="112"/>
      <c r="H41" s="113"/>
      <c r="I41" s="244" t="str">
        <f>IF(I40&gt;J40,"○",IF(I40&lt;J40,"×",IF(I40=J40,"△")))</f>
        <v>△</v>
      </c>
      <c r="J41" s="245"/>
      <c r="K41" s="251"/>
      <c r="L41" s="253"/>
      <c r="M41" s="251"/>
      <c r="N41" s="42"/>
      <c r="O41" s="248"/>
      <c r="P41" s="249"/>
      <c r="Q41" s="244" t="str">
        <f>IF(Q40&gt;R40,"○",IF(Q40&lt;R40,"×",IF(Q40=R40,"△")))</f>
        <v>△</v>
      </c>
      <c r="R41" s="245"/>
      <c r="S41" s="112"/>
      <c r="T41" s="113"/>
      <c r="U41" s="244" t="str">
        <f>IF(U40&gt;V40,"○",IF(U40&lt;V40,"×",IF(U40=V40,"△")))</f>
        <v>△</v>
      </c>
      <c r="V41" s="245"/>
      <c r="W41" s="251"/>
      <c r="X41" s="253"/>
      <c r="Y41" s="251"/>
    </row>
    <row r="42" spans="1:28" ht="20.100000000000001" customHeight="1">
      <c r="C42" s="246" t="str">
        <f>K7</f>
        <v>E1位</v>
      </c>
      <c r="D42" s="247"/>
      <c r="E42" s="114">
        <f>Q23</f>
        <v>0</v>
      </c>
      <c r="F42" s="111">
        <f>K23</f>
        <v>0</v>
      </c>
      <c r="G42" s="114">
        <f>Q29</f>
        <v>0</v>
      </c>
      <c r="H42" s="111">
        <f>K29</f>
        <v>0</v>
      </c>
      <c r="I42" s="108"/>
      <c r="J42" s="109"/>
      <c r="K42" s="242">
        <f>COUNTIF(E43:J43,"○")*3+COUNTIF(E43:J43,"△")</f>
        <v>2</v>
      </c>
      <c r="L42" s="242">
        <f>E42-F42+G42-H42+I42-J42</f>
        <v>0</v>
      </c>
      <c r="M42" s="242"/>
      <c r="N42" s="42"/>
      <c r="O42" s="246" t="str">
        <f>V7</f>
        <v>F2位</v>
      </c>
      <c r="P42" s="247"/>
      <c r="Q42" s="114">
        <f>Q26</f>
        <v>0</v>
      </c>
      <c r="R42" s="111">
        <f>K26</f>
        <v>0</v>
      </c>
      <c r="S42" s="114">
        <f>Q32</f>
        <v>0</v>
      </c>
      <c r="T42" s="111">
        <f>K32</f>
        <v>0</v>
      </c>
      <c r="U42" s="108"/>
      <c r="V42" s="109"/>
      <c r="W42" s="242">
        <f>COUNTIF(Q43:V43,"○")*3+COUNTIF(Q43:V43,"△")</f>
        <v>2</v>
      </c>
      <c r="X42" s="242">
        <f>Q42-R42+S42-T42+U42-V42</f>
        <v>0</v>
      </c>
      <c r="Y42" s="242"/>
    </row>
    <row r="43" spans="1:28" ht="20.100000000000001" customHeight="1">
      <c r="C43" s="248"/>
      <c r="D43" s="249"/>
      <c r="E43" s="244" t="str">
        <f>IF(E42&gt;F42,"○",IF(E42&lt;F42,"×",IF(E42=F42,"△")))</f>
        <v>△</v>
      </c>
      <c r="F43" s="245"/>
      <c r="G43" s="244" t="str">
        <f>IF(G42&gt;H42,"○",IF(G42&lt;H42,"×",IF(G42=H42,"△")))</f>
        <v>△</v>
      </c>
      <c r="H43" s="245"/>
      <c r="I43" s="112"/>
      <c r="J43" s="113"/>
      <c r="K43" s="243"/>
      <c r="L43" s="243"/>
      <c r="M43" s="243"/>
      <c r="N43" s="42"/>
      <c r="O43" s="248"/>
      <c r="P43" s="249"/>
      <c r="Q43" s="244" t="str">
        <f>IF(Q42&gt;R42,"○",IF(Q42&lt;R42,"×",IF(Q42=R42,"△")))</f>
        <v>△</v>
      </c>
      <c r="R43" s="245"/>
      <c r="S43" s="244" t="str">
        <f>IF(S42&gt;T42,"○",IF(S42&lt;T42,"×",IF(S42=T42,"△")))</f>
        <v>△</v>
      </c>
      <c r="T43" s="245"/>
      <c r="U43" s="112"/>
      <c r="V43" s="113"/>
      <c r="W43" s="243"/>
      <c r="X43" s="243"/>
      <c r="Y43" s="243"/>
    </row>
    <row r="44" spans="1:28" ht="20.100000000000001" customHeight="1"/>
    <row r="45" spans="1:28" ht="20.100000000000001" customHeight="1"/>
    <row r="46" spans="1:28" ht="30" customHeight="1">
      <c r="A46" s="40" t="str">
        <f>A1</f>
        <v>■第2日</v>
      </c>
      <c r="B46" s="40"/>
      <c r="C46" s="40"/>
      <c r="D46" s="234">
        <f>D1</f>
        <v>44204</v>
      </c>
      <c r="E46" s="235"/>
      <c r="F46" s="235"/>
      <c r="G46" s="40"/>
      <c r="H46" s="235" t="str">
        <f>H1</f>
        <v>二次リーグ</v>
      </c>
      <c r="I46" s="235"/>
      <c r="J46" s="235"/>
      <c r="K46" s="235"/>
      <c r="L46" s="235"/>
      <c r="O46" s="235" t="s">
        <v>151</v>
      </c>
      <c r="P46" s="235"/>
      <c r="Q46" s="235"/>
      <c r="R46" s="235" t="str">
        <f>組み合わせ!AB15</f>
        <v>栃木県グリーンスタジアムサブグランドB</v>
      </c>
      <c r="S46" s="235"/>
      <c r="T46" s="235"/>
      <c r="U46" s="235"/>
      <c r="V46" s="235"/>
      <c r="W46" s="235"/>
      <c r="X46" s="235"/>
      <c r="Y46" s="235"/>
      <c r="Z46" s="235"/>
      <c r="AA46" s="235"/>
    </row>
    <row r="47" spans="1:28" ht="9.9" customHeight="1">
      <c r="A47" s="40"/>
      <c r="B47" s="40"/>
      <c r="C47" s="40"/>
      <c r="O47" s="29"/>
      <c r="P47" s="29"/>
      <c r="Q47" s="29"/>
      <c r="R47" s="41"/>
      <c r="S47" s="41"/>
      <c r="T47" s="41"/>
      <c r="U47" s="41"/>
      <c r="V47" s="41"/>
      <c r="W47" s="41"/>
    </row>
    <row r="48" spans="1:28" ht="20.100000000000001" customHeight="1">
      <c r="A48" s="40"/>
      <c r="E48" s="104"/>
      <c r="H48" s="241" t="s">
        <v>152</v>
      </c>
      <c r="I48" s="241"/>
      <c r="J48" s="42"/>
      <c r="K48" s="42"/>
      <c r="L48" s="42"/>
      <c r="M48" s="42"/>
      <c r="N48" s="42"/>
      <c r="O48" s="42"/>
      <c r="P48" s="84"/>
      <c r="Q48" s="84"/>
      <c r="R48" s="84"/>
      <c r="S48" s="241" t="s">
        <v>153</v>
      </c>
      <c r="T48" s="241"/>
      <c r="U48" s="42"/>
      <c r="V48" s="105"/>
      <c r="W48" s="105"/>
      <c r="X48" s="42"/>
      <c r="Y48" s="42"/>
      <c r="Z48" s="42"/>
      <c r="AA48" s="42"/>
    </row>
    <row r="49" spans="1:28" ht="20.100000000000001" customHeight="1">
      <c r="A49" s="1"/>
      <c r="E49" s="1"/>
      <c r="F49" s="5"/>
      <c r="G49" s="5"/>
      <c r="H49" s="6"/>
      <c r="I49" s="5"/>
      <c r="J49" s="5"/>
      <c r="K49" s="5"/>
      <c r="L49" s="1"/>
      <c r="M49" s="1"/>
      <c r="N49" s="1"/>
      <c r="O49" s="1"/>
      <c r="P49" s="1"/>
      <c r="Q49" s="5"/>
      <c r="R49" s="5"/>
      <c r="S49" s="6"/>
      <c r="T49" s="8"/>
      <c r="V49" s="1"/>
      <c r="W49" s="1"/>
      <c r="Z49" s="1"/>
    </row>
    <row r="50" spans="1:28" ht="20.100000000000001" customHeight="1">
      <c r="A50" s="1"/>
      <c r="E50" s="103"/>
      <c r="F50" s="45"/>
      <c r="G50" s="1"/>
      <c r="H50" s="1"/>
      <c r="I50" s="8"/>
      <c r="J50" s="1"/>
      <c r="K50" s="1"/>
      <c r="L50" s="8"/>
      <c r="M50" s="1"/>
      <c r="N50" s="1"/>
      <c r="O50" s="1"/>
      <c r="P50" s="7"/>
      <c r="Q50" s="8"/>
      <c r="R50" s="1"/>
      <c r="S50" s="81"/>
      <c r="T50" s="45"/>
      <c r="U50" s="2"/>
      <c r="V50" s="3"/>
      <c r="W50" s="8"/>
      <c r="X50" s="1"/>
      <c r="Y50" s="1"/>
      <c r="Z50" s="1"/>
    </row>
    <row r="51" spans="1:28" ht="20.100000000000001" customHeight="1">
      <c r="A51" s="1"/>
      <c r="E51" s="151">
        <v>1</v>
      </c>
      <c r="F51" s="151"/>
      <c r="G51" s="1"/>
      <c r="H51" s="151">
        <v>2</v>
      </c>
      <c r="I51" s="151"/>
      <c r="J51" s="1"/>
      <c r="K51" s="151">
        <v>3</v>
      </c>
      <c r="L51" s="151"/>
      <c r="M51" s="1"/>
      <c r="N51" s="1"/>
      <c r="O51" s="1"/>
      <c r="P51" s="151">
        <v>4</v>
      </c>
      <c r="Q51" s="151"/>
      <c r="R51" s="1"/>
      <c r="S51" s="151">
        <v>5</v>
      </c>
      <c r="T51" s="151"/>
      <c r="U51" s="1"/>
      <c r="V51" s="151">
        <v>6</v>
      </c>
      <c r="W51" s="151"/>
      <c r="X51" s="1"/>
      <c r="Y51" s="151"/>
      <c r="Z51" s="151"/>
    </row>
    <row r="52" spans="1:28" ht="20.100000000000001" customHeight="1">
      <c r="A52" s="1"/>
      <c r="D52" s="20"/>
      <c r="E52" s="263" t="str">
        <f>組み合わせ!AE28</f>
        <v>A2位</v>
      </c>
      <c r="F52" s="263"/>
      <c r="G52" s="107"/>
      <c r="H52" s="263" t="str">
        <f>組み合わせ!AE24</f>
        <v>C1位</v>
      </c>
      <c r="I52" s="263"/>
      <c r="J52" s="107"/>
      <c r="K52" s="263" t="str">
        <f>組み合わせ!AE20</f>
        <v>E2位</v>
      </c>
      <c r="L52" s="263"/>
      <c r="M52" s="107"/>
      <c r="N52" s="107"/>
      <c r="O52" s="107"/>
      <c r="P52" s="263" t="str">
        <f>組み合わせ!AE14</f>
        <v>B1位</v>
      </c>
      <c r="Q52" s="263"/>
      <c r="R52" s="107"/>
      <c r="S52" s="263" t="str">
        <f>組み合わせ!AE10</f>
        <v>D2位</v>
      </c>
      <c r="T52" s="263"/>
      <c r="U52" s="107"/>
      <c r="V52" s="263" t="str">
        <f>組み合わせ!AE6</f>
        <v>F1位</v>
      </c>
      <c r="W52" s="263"/>
      <c r="X52" s="107"/>
      <c r="Y52" s="263"/>
      <c r="Z52" s="263"/>
    </row>
    <row r="53" spans="1:28" ht="20.100000000000001" customHeight="1">
      <c r="A53" s="1"/>
      <c r="D53" s="20"/>
      <c r="E53" s="263"/>
      <c r="F53" s="263"/>
      <c r="G53" s="107"/>
      <c r="H53" s="263"/>
      <c r="I53" s="263"/>
      <c r="J53" s="107"/>
      <c r="K53" s="263"/>
      <c r="L53" s="263"/>
      <c r="M53" s="107"/>
      <c r="N53" s="107"/>
      <c r="O53" s="107"/>
      <c r="P53" s="263"/>
      <c r="Q53" s="263"/>
      <c r="R53" s="107"/>
      <c r="S53" s="263"/>
      <c r="T53" s="263"/>
      <c r="U53" s="107"/>
      <c r="V53" s="263"/>
      <c r="W53" s="263"/>
      <c r="X53" s="107"/>
      <c r="Y53" s="263"/>
      <c r="Z53" s="263"/>
    </row>
    <row r="54" spans="1:28" ht="20.100000000000001" customHeight="1">
      <c r="A54" s="1"/>
      <c r="D54" s="20"/>
      <c r="E54" s="263"/>
      <c r="F54" s="263"/>
      <c r="G54" s="107"/>
      <c r="H54" s="263"/>
      <c r="I54" s="263"/>
      <c r="J54" s="107"/>
      <c r="K54" s="263"/>
      <c r="L54" s="263"/>
      <c r="M54" s="107"/>
      <c r="N54" s="107"/>
      <c r="O54" s="107"/>
      <c r="P54" s="263"/>
      <c r="Q54" s="263"/>
      <c r="R54" s="107"/>
      <c r="S54" s="263"/>
      <c r="T54" s="263"/>
      <c r="U54" s="107"/>
      <c r="V54" s="263"/>
      <c r="W54" s="263"/>
      <c r="X54" s="107"/>
      <c r="Y54" s="263"/>
      <c r="Z54" s="263"/>
    </row>
    <row r="55" spans="1:28" ht="20.100000000000001" customHeight="1">
      <c r="A55" s="1"/>
      <c r="D55" s="20"/>
      <c r="E55" s="263"/>
      <c r="F55" s="263"/>
      <c r="G55" s="107"/>
      <c r="H55" s="263"/>
      <c r="I55" s="263"/>
      <c r="J55" s="107"/>
      <c r="K55" s="263"/>
      <c r="L55" s="263"/>
      <c r="M55" s="107"/>
      <c r="N55" s="107"/>
      <c r="O55" s="107"/>
      <c r="P55" s="263"/>
      <c r="Q55" s="263"/>
      <c r="R55" s="107"/>
      <c r="S55" s="263"/>
      <c r="T55" s="263"/>
      <c r="U55" s="107"/>
      <c r="V55" s="263"/>
      <c r="W55" s="263"/>
      <c r="X55" s="107"/>
      <c r="Y55" s="263"/>
      <c r="Z55" s="263"/>
    </row>
    <row r="56" spans="1:28" ht="20.100000000000001" customHeight="1">
      <c r="A56" s="1"/>
      <c r="D56" s="20"/>
      <c r="E56" s="263"/>
      <c r="F56" s="263"/>
      <c r="G56" s="107"/>
      <c r="H56" s="263"/>
      <c r="I56" s="263"/>
      <c r="J56" s="107"/>
      <c r="K56" s="263"/>
      <c r="L56" s="263"/>
      <c r="M56" s="107"/>
      <c r="N56" s="107"/>
      <c r="O56" s="107"/>
      <c r="P56" s="263"/>
      <c r="Q56" s="263"/>
      <c r="R56" s="107"/>
      <c r="S56" s="263"/>
      <c r="T56" s="263"/>
      <c r="U56" s="107"/>
      <c r="V56" s="263"/>
      <c r="W56" s="263"/>
      <c r="X56" s="107"/>
      <c r="Y56" s="263"/>
      <c r="Z56" s="263"/>
    </row>
    <row r="57" spans="1:28" ht="20.100000000000001" customHeight="1">
      <c r="A57" s="1"/>
      <c r="D57" s="20"/>
      <c r="E57" s="263"/>
      <c r="F57" s="263"/>
      <c r="G57" s="107"/>
      <c r="H57" s="263"/>
      <c r="I57" s="263"/>
      <c r="J57" s="107"/>
      <c r="K57" s="263"/>
      <c r="L57" s="263"/>
      <c r="M57" s="107"/>
      <c r="N57" s="107"/>
      <c r="O57" s="107"/>
      <c r="P57" s="263"/>
      <c r="Q57" s="263"/>
      <c r="R57" s="107"/>
      <c r="S57" s="263"/>
      <c r="T57" s="263"/>
      <c r="U57" s="107"/>
      <c r="V57" s="263"/>
      <c r="W57" s="263"/>
      <c r="X57" s="107"/>
      <c r="Y57" s="263"/>
      <c r="Z57" s="263"/>
    </row>
    <row r="58" spans="1:28" ht="20.100000000000001" customHeight="1">
      <c r="A58" s="1"/>
      <c r="D58" s="20"/>
      <c r="E58" s="263"/>
      <c r="F58" s="263"/>
      <c r="G58" s="107"/>
      <c r="H58" s="263"/>
      <c r="I58" s="263"/>
      <c r="J58" s="107"/>
      <c r="K58" s="263"/>
      <c r="L58" s="263"/>
      <c r="M58" s="107"/>
      <c r="N58" s="107"/>
      <c r="O58" s="107"/>
      <c r="P58" s="263"/>
      <c r="Q58" s="263"/>
      <c r="R58" s="107"/>
      <c r="S58" s="263"/>
      <c r="T58" s="263"/>
      <c r="U58" s="107"/>
      <c r="V58" s="263"/>
      <c r="W58" s="263"/>
      <c r="X58" s="107"/>
      <c r="Y58" s="263"/>
      <c r="Z58" s="263"/>
    </row>
    <row r="59" spans="1:28" ht="20.100000000000001" customHeight="1">
      <c r="A59" s="1"/>
      <c r="D59" s="20"/>
      <c r="E59" s="263"/>
      <c r="F59" s="263"/>
      <c r="G59" s="107"/>
      <c r="H59" s="263"/>
      <c r="I59" s="263"/>
      <c r="J59" s="107"/>
      <c r="K59" s="263"/>
      <c r="L59" s="263"/>
      <c r="M59" s="107"/>
      <c r="N59" s="107"/>
      <c r="O59" s="107"/>
      <c r="P59" s="263"/>
      <c r="Q59" s="263"/>
      <c r="R59" s="107"/>
      <c r="S59" s="263"/>
      <c r="T59" s="263"/>
      <c r="U59" s="107"/>
      <c r="V59" s="263"/>
      <c r="W59" s="263"/>
      <c r="X59" s="107"/>
      <c r="Y59" s="263"/>
      <c r="Z59" s="263"/>
    </row>
    <row r="60" spans="1:28" ht="20.100000000000001" customHeight="1">
      <c r="A60" s="1"/>
      <c r="D60" s="20"/>
      <c r="E60" s="106"/>
      <c r="F60" s="106"/>
      <c r="G60" s="107"/>
      <c r="H60" s="106"/>
      <c r="I60" s="106"/>
      <c r="J60" s="107"/>
      <c r="K60" s="106"/>
      <c r="L60" s="106"/>
      <c r="M60" s="107"/>
      <c r="N60" s="107"/>
      <c r="O60" s="107"/>
      <c r="P60" s="106"/>
      <c r="Q60" s="106"/>
      <c r="R60" s="107"/>
      <c r="S60" s="106"/>
      <c r="T60" s="106"/>
      <c r="U60" s="107"/>
      <c r="V60" s="106"/>
      <c r="W60" s="106"/>
      <c r="X60" s="107"/>
      <c r="Y60" s="106"/>
      <c r="Z60" s="106"/>
    </row>
    <row r="61" spans="1:28" ht="20.100000000000001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W61" s="39"/>
      <c r="X61" s="262" t="s">
        <v>143</v>
      </c>
      <c r="Y61" s="262"/>
      <c r="Z61" s="262"/>
      <c r="AA61" s="262"/>
      <c r="AB61" s="39"/>
    </row>
    <row r="62" spans="1:28" ht="20.100000000000001" customHeight="1">
      <c r="A62" s="1"/>
      <c r="B62" s="151" t="s">
        <v>112</v>
      </c>
      <c r="C62" s="229">
        <v>0.375</v>
      </c>
      <c r="D62" s="229"/>
      <c r="E62" s="48"/>
      <c r="F62" s="232" t="str">
        <f>E52</f>
        <v>A2位</v>
      </c>
      <c r="G62" s="232"/>
      <c r="H62" s="232"/>
      <c r="I62" s="232"/>
      <c r="J62" s="232"/>
      <c r="K62" s="239">
        <f>M62+M63+M64</f>
        <v>0</v>
      </c>
      <c r="L62" s="210" t="s">
        <v>113</v>
      </c>
      <c r="M62" s="72">
        <v>0</v>
      </c>
      <c r="N62" s="10" t="s">
        <v>144</v>
      </c>
      <c r="O62" s="87">
        <v>0</v>
      </c>
      <c r="P62" s="210" t="s">
        <v>115</v>
      </c>
      <c r="Q62" s="239">
        <f>O62+O63+O64</f>
        <v>0</v>
      </c>
      <c r="R62" s="232" t="str">
        <f>H52</f>
        <v>C1位</v>
      </c>
      <c r="S62" s="232"/>
      <c r="T62" s="232"/>
      <c r="U62" s="232"/>
      <c r="V62" s="232"/>
      <c r="W62" s="1"/>
      <c r="X62" s="240" t="s">
        <v>145</v>
      </c>
      <c r="Y62" s="240"/>
      <c r="Z62" s="240"/>
      <c r="AA62" s="240"/>
      <c r="AB62" s="1"/>
    </row>
    <row r="63" spans="1:28" ht="20.100000000000001" customHeight="1">
      <c r="A63" s="1"/>
      <c r="B63" s="151"/>
      <c r="C63" s="229"/>
      <c r="D63" s="229"/>
      <c r="E63" s="48"/>
      <c r="F63" s="232"/>
      <c r="G63" s="232"/>
      <c r="H63" s="232"/>
      <c r="I63" s="232"/>
      <c r="J63" s="232"/>
      <c r="K63" s="239"/>
      <c r="L63" s="210"/>
      <c r="M63" s="72">
        <v>0</v>
      </c>
      <c r="N63" s="10" t="s">
        <v>144</v>
      </c>
      <c r="O63" s="87">
        <v>0</v>
      </c>
      <c r="P63" s="210"/>
      <c r="Q63" s="239"/>
      <c r="R63" s="232"/>
      <c r="S63" s="232"/>
      <c r="T63" s="232"/>
      <c r="U63" s="232"/>
      <c r="V63" s="232"/>
      <c r="W63" s="1"/>
      <c r="X63" s="240"/>
      <c r="Y63" s="240"/>
      <c r="Z63" s="240"/>
      <c r="AA63" s="240"/>
      <c r="AB63" s="1"/>
    </row>
    <row r="64" spans="1:28" ht="20.100000000000001" customHeight="1">
      <c r="A64" s="1"/>
      <c r="B64" s="151"/>
      <c r="C64" s="229"/>
      <c r="D64" s="229"/>
      <c r="E64" s="48"/>
      <c r="F64" s="232"/>
      <c r="G64" s="232"/>
      <c r="H64" s="232"/>
      <c r="I64" s="232"/>
      <c r="J64" s="232"/>
      <c r="K64" s="239"/>
      <c r="L64" s="210"/>
      <c r="M64" s="72"/>
      <c r="N64" s="10" t="s">
        <v>144</v>
      </c>
      <c r="O64" s="87"/>
      <c r="P64" s="210"/>
      <c r="Q64" s="239"/>
      <c r="R64" s="232"/>
      <c r="S64" s="232"/>
      <c r="T64" s="232"/>
      <c r="U64" s="232"/>
      <c r="V64" s="232"/>
      <c r="W64" s="1"/>
      <c r="X64" s="240"/>
      <c r="Y64" s="240"/>
      <c r="Z64" s="240"/>
      <c r="AA64" s="240"/>
      <c r="AB64" s="1"/>
    </row>
    <row r="65" spans="1:28" ht="20.100000000000001" customHeight="1">
      <c r="A65" s="1"/>
      <c r="B65" s="151" t="s">
        <v>119</v>
      </c>
      <c r="C65" s="229">
        <v>0.41666666666666669</v>
      </c>
      <c r="D65" s="229"/>
      <c r="E65" s="48"/>
      <c r="F65" s="232" t="str">
        <f>P52</f>
        <v>B1位</v>
      </c>
      <c r="G65" s="232"/>
      <c r="H65" s="232"/>
      <c r="I65" s="232"/>
      <c r="J65" s="232"/>
      <c r="K65" s="239">
        <f>M65+M66+M67</f>
        <v>0</v>
      </c>
      <c r="L65" s="210" t="s">
        <v>113</v>
      </c>
      <c r="M65" s="72">
        <v>0</v>
      </c>
      <c r="N65" s="10" t="s">
        <v>144</v>
      </c>
      <c r="O65" s="87">
        <v>0</v>
      </c>
      <c r="P65" s="210" t="s">
        <v>115</v>
      </c>
      <c r="Q65" s="239">
        <f>O65+O66+O67</f>
        <v>0</v>
      </c>
      <c r="R65" s="232" t="str">
        <f>S52</f>
        <v>D2位</v>
      </c>
      <c r="S65" s="232"/>
      <c r="T65" s="232"/>
      <c r="U65" s="232"/>
      <c r="V65" s="232"/>
      <c r="W65" s="1"/>
      <c r="X65" s="240" t="s">
        <v>146</v>
      </c>
      <c r="Y65" s="240"/>
      <c r="Z65" s="240"/>
      <c r="AA65" s="240"/>
      <c r="AB65" s="1"/>
    </row>
    <row r="66" spans="1:28" ht="20.100000000000001" customHeight="1">
      <c r="A66" s="1"/>
      <c r="B66" s="151"/>
      <c r="C66" s="229"/>
      <c r="D66" s="229"/>
      <c r="E66" s="48"/>
      <c r="F66" s="232"/>
      <c r="G66" s="232"/>
      <c r="H66" s="232"/>
      <c r="I66" s="232"/>
      <c r="J66" s="232"/>
      <c r="K66" s="239"/>
      <c r="L66" s="210"/>
      <c r="M66" s="72">
        <v>0</v>
      </c>
      <c r="N66" s="10" t="s">
        <v>144</v>
      </c>
      <c r="O66" s="87">
        <v>0</v>
      </c>
      <c r="P66" s="210"/>
      <c r="Q66" s="239"/>
      <c r="R66" s="232"/>
      <c r="S66" s="232"/>
      <c r="T66" s="232"/>
      <c r="U66" s="232"/>
      <c r="V66" s="232"/>
      <c r="W66" s="1"/>
      <c r="X66" s="240"/>
      <c r="Y66" s="240"/>
      <c r="Z66" s="240"/>
      <c r="AA66" s="240"/>
      <c r="AB66" s="1"/>
    </row>
    <row r="67" spans="1:28" ht="20.100000000000001" customHeight="1">
      <c r="A67" s="1"/>
      <c r="B67" s="151"/>
      <c r="C67" s="229"/>
      <c r="D67" s="229"/>
      <c r="E67" s="48"/>
      <c r="F67" s="232"/>
      <c r="G67" s="232"/>
      <c r="H67" s="232"/>
      <c r="I67" s="232"/>
      <c r="J67" s="232"/>
      <c r="K67" s="239"/>
      <c r="L67" s="210"/>
      <c r="M67" s="72"/>
      <c r="N67" s="10" t="s">
        <v>144</v>
      </c>
      <c r="O67" s="87"/>
      <c r="P67" s="210"/>
      <c r="Q67" s="239"/>
      <c r="R67" s="232"/>
      <c r="S67" s="232"/>
      <c r="T67" s="232"/>
      <c r="U67" s="232"/>
      <c r="V67" s="232"/>
      <c r="W67" s="1"/>
      <c r="X67" s="240"/>
      <c r="Y67" s="240"/>
      <c r="Z67" s="240"/>
      <c r="AA67" s="240"/>
      <c r="AB67" s="1"/>
    </row>
    <row r="68" spans="1:28" ht="20.100000000000001" customHeight="1">
      <c r="A68" s="1"/>
      <c r="B68" s="151" t="s">
        <v>122</v>
      </c>
      <c r="C68" s="229">
        <v>0.45833333333333331</v>
      </c>
      <c r="D68" s="229"/>
      <c r="E68" s="48"/>
      <c r="F68" s="232" t="str">
        <f>E52</f>
        <v>A2位</v>
      </c>
      <c r="G68" s="232"/>
      <c r="H68" s="232"/>
      <c r="I68" s="232"/>
      <c r="J68" s="232"/>
      <c r="K68" s="239">
        <f>M68+M69+M70</f>
        <v>0</v>
      </c>
      <c r="L68" s="210" t="s">
        <v>113</v>
      </c>
      <c r="M68" s="72">
        <v>0</v>
      </c>
      <c r="N68" s="10" t="s">
        <v>144</v>
      </c>
      <c r="O68" s="87">
        <v>0</v>
      </c>
      <c r="P68" s="210" t="s">
        <v>115</v>
      </c>
      <c r="Q68" s="239">
        <f>O68+O69+O70</f>
        <v>0</v>
      </c>
      <c r="R68" s="232" t="str">
        <f>K52</f>
        <v>E2位</v>
      </c>
      <c r="S68" s="232"/>
      <c r="T68" s="232"/>
      <c r="U68" s="232"/>
      <c r="V68" s="232"/>
      <c r="W68" s="1"/>
      <c r="X68" s="240" t="s">
        <v>147</v>
      </c>
      <c r="Y68" s="240"/>
      <c r="Z68" s="240"/>
      <c r="AA68" s="240"/>
      <c r="AB68" s="1"/>
    </row>
    <row r="69" spans="1:28" ht="20.100000000000001" customHeight="1">
      <c r="A69" s="1"/>
      <c r="B69" s="151"/>
      <c r="C69" s="229"/>
      <c r="D69" s="229"/>
      <c r="E69" s="48"/>
      <c r="F69" s="232"/>
      <c r="G69" s="232"/>
      <c r="H69" s="232"/>
      <c r="I69" s="232"/>
      <c r="J69" s="232"/>
      <c r="K69" s="239"/>
      <c r="L69" s="210"/>
      <c r="M69" s="72">
        <v>0</v>
      </c>
      <c r="N69" s="10" t="s">
        <v>144</v>
      </c>
      <c r="O69" s="87">
        <v>0</v>
      </c>
      <c r="P69" s="210"/>
      <c r="Q69" s="239"/>
      <c r="R69" s="232"/>
      <c r="S69" s="232"/>
      <c r="T69" s="232"/>
      <c r="U69" s="232"/>
      <c r="V69" s="232"/>
      <c r="W69" s="1"/>
      <c r="X69" s="240"/>
      <c r="Y69" s="240"/>
      <c r="Z69" s="240"/>
      <c r="AA69" s="240"/>
      <c r="AB69" s="1"/>
    </row>
    <row r="70" spans="1:28" ht="20.100000000000001" customHeight="1">
      <c r="A70" s="1"/>
      <c r="B70" s="151"/>
      <c r="C70" s="229"/>
      <c r="D70" s="229"/>
      <c r="E70" s="48"/>
      <c r="F70" s="232"/>
      <c r="G70" s="232"/>
      <c r="H70" s="232"/>
      <c r="I70" s="232"/>
      <c r="J70" s="232"/>
      <c r="K70" s="239"/>
      <c r="L70" s="210"/>
      <c r="M70" s="72"/>
      <c r="N70" s="10" t="s">
        <v>144</v>
      </c>
      <c r="O70" s="87"/>
      <c r="P70" s="210"/>
      <c r="Q70" s="239"/>
      <c r="R70" s="232"/>
      <c r="S70" s="232"/>
      <c r="T70" s="232"/>
      <c r="U70" s="232"/>
      <c r="V70" s="232"/>
      <c r="W70" s="1"/>
      <c r="X70" s="240"/>
      <c r="Y70" s="240"/>
      <c r="Z70" s="240"/>
      <c r="AA70" s="240"/>
      <c r="AB70" s="1"/>
    </row>
    <row r="71" spans="1:28" ht="20.100000000000001" customHeight="1">
      <c r="B71" s="151" t="s">
        <v>125</v>
      </c>
      <c r="C71" s="229">
        <v>0.5</v>
      </c>
      <c r="D71" s="229"/>
      <c r="E71" s="48"/>
      <c r="F71" s="232" t="str">
        <f>P52</f>
        <v>B1位</v>
      </c>
      <c r="G71" s="232"/>
      <c r="H71" s="232"/>
      <c r="I71" s="232"/>
      <c r="J71" s="232"/>
      <c r="K71" s="239">
        <f>M71+M72+M73</f>
        <v>0</v>
      </c>
      <c r="L71" s="210" t="s">
        <v>113</v>
      </c>
      <c r="M71" s="72">
        <v>0</v>
      </c>
      <c r="N71" s="10" t="s">
        <v>144</v>
      </c>
      <c r="O71" s="87">
        <v>0</v>
      </c>
      <c r="P71" s="210" t="s">
        <v>115</v>
      </c>
      <c r="Q71" s="239">
        <f>O71+O72+O73</f>
        <v>0</v>
      </c>
      <c r="R71" s="232" t="str">
        <f>V52</f>
        <v>F1位</v>
      </c>
      <c r="S71" s="232"/>
      <c r="T71" s="232"/>
      <c r="U71" s="232"/>
      <c r="V71" s="232"/>
      <c r="W71" s="1"/>
      <c r="X71" s="240" t="s">
        <v>148</v>
      </c>
      <c r="Y71" s="240"/>
      <c r="Z71" s="240"/>
      <c r="AA71" s="240"/>
      <c r="AB71" s="1"/>
    </row>
    <row r="72" spans="1:28" ht="20.100000000000001" customHeight="1">
      <c r="B72" s="151"/>
      <c r="C72" s="229"/>
      <c r="D72" s="229"/>
      <c r="E72" s="48"/>
      <c r="F72" s="232"/>
      <c r="G72" s="232"/>
      <c r="H72" s="232"/>
      <c r="I72" s="232"/>
      <c r="J72" s="232"/>
      <c r="K72" s="239"/>
      <c r="L72" s="210"/>
      <c r="M72" s="72">
        <v>0</v>
      </c>
      <c r="N72" s="10" t="s">
        <v>144</v>
      </c>
      <c r="O72" s="87">
        <v>0</v>
      </c>
      <c r="P72" s="210"/>
      <c r="Q72" s="239"/>
      <c r="R72" s="232"/>
      <c r="S72" s="232"/>
      <c r="T72" s="232"/>
      <c r="U72" s="232"/>
      <c r="V72" s="232"/>
      <c r="W72" s="1"/>
      <c r="X72" s="240"/>
      <c r="Y72" s="240"/>
      <c r="Z72" s="240"/>
      <c r="AA72" s="240"/>
      <c r="AB72" s="1"/>
    </row>
    <row r="73" spans="1:28" ht="20.100000000000001" customHeight="1">
      <c r="A73" s="1"/>
      <c r="B73" s="151"/>
      <c r="C73" s="229"/>
      <c r="D73" s="229"/>
      <c r="E73" s="48"/>
      <c r="F73" s="232"/>
      <c r="G73" s="232"/>
      <c r="H73" s="232"/>
      <c r="I73" s="232"/>
      <c r="J73" s="232"/>
      <c r="K73" s="239"/>
      <c r="L73" s="210"/>
      <c r="M73" s="72"/>
      <c r="N73" s="10" t="s">
        <v>144</v>
      </c>
      <c r="O73" s="87"/>
      <c r="P73" s="210"/>
      <c r="Q73" s="239"/>
      <c r="R73" s="232"/>
      <c r="S73" s="232"/>
      <c r="T73" s="232"/>
      <c r="U73" s="232"/>
      <c r="V73" s="232"/>
      <c r="W73" s="1"/>
      <c r="X73" s="240"/>
      <c r="Y73" s="240"/>
      <c r="Z73" s="240"/>
      <c r="AA73" s="240"/>
      <c r="AB73" s="1"/>
    </row>
    <row r="74" spans="1:28" ht="20.100000000000001" customHeight="1">
      <c r="A74" s="1"/>
      <c r="B74" s="151" t="s">
        <v>127</v>
      </c>
      <c r="C74" s="229">
        <v>0.54166666666666663</v>
      </c>
      <c r="D74" s="229"/>
      <c r="E74" s="48"/>
      <c r="F74" s="232" t="str">
        <f>H52</f>
        <v>C1位</v>
      </c>
      <c r="G74" s="232"/>
      <c r="H74" s="232"/>
      <c r="I74" s="232"/>
      <c r="J74" s="232"/>
      <c r="K74" s="239">
        <f>M74+M75+M76</f>
        <v>0</v>
      </c>
      <c r="L74" s="210" t="s">
        <v>113</v>
      </c>
      <c r="M74" s="72">
        <v>0</v>
      </c>
      <c r="N74" s="10" t="s">
        <v>144</v>
      </c>
      <c r="O74" s="87">
        <v>0</v>
      </c>
      <c r="P74" s="210" t="s">
        <v>115</v>
      </c>
      <c r="Q74" s="239">
        <f>O74+O75+O76</f>
        <v>0</v>
      </c>
      <c r="R74" s="232" t="str">
        <f>K52</f>
        <v>E2位</v>
      </c>
      <c r="S74" s="232"/>
      <c r="T74" s="232"/>
      <c r="U74" s="232"/>
      <c r="V74" s="232"/>
      <c r="W74" s="1"/>
      <c r="X74" s="240" t="s">
        <v>149</v>
      </c>
      <c r="Y74" s="240"/>
      <c r="Z74" s="240"/>
      <c r="AA74" s="240"/>
      <c r="AB74" s="1"/>
    </row>
    <row r="75" spans="1:28" ht="20.100000000000001" customHeight="1">
      <c r="A75" s="1"/>
      <c r="B75" s="151"/>
      <c r="C75" s="229"/>
      <c r="D75" s="229"/>
      <c r="E75" s="48"/>
      <c r="F75" s="232"/>
      <c r="G75" s="232"/>
      <c r="H75" s="232"/>
      <c r="I75" s="232"/>
      <c r="J75" s="232"/>
      <c r="K75" s="239"/>
      <c r="L75" s="210"/>
      <c r="M75" s="72">
        <v>0</v>
      </c>
      <c r="N75" s="10" t="s">
        <v>144</v>
      </c>
      <c r="O75" s="87">
        <v>0</v>
      </c>
      <c r="P75" s="210"/>
      <c r="Q75" s="239"/>
      <c r="R75" s="232"/>
      <c r="S75" s="232"/>
      <c r="T75" s="232"/>
      <c r="U75" s="232"/>
      <c r="V75" s="232"/>
      <c r="W75" s="1"/>
      <c r="X75" s="240"/>
      <c r="Y75" s="240"/>
      <c r="Z75" s="240"/>
      <c r="AA75" s="240"/>
      <c r="AB75" s="1"/>
    </row>
    <row r="76" spans="1:28" ht="20.100000000000001" customHeight="1">
      <c r="A76" s="1"/>
      <c r="B76" s="151"/>
      <c r="C76" s="229"/>
      <c r="D76" s="229"/>
      <c r="E76" s="48"/>
      <c r="F76" s="232"/>
      <c r="G76" s="232"/>
      <c r="H76" s="232"/>
      <c r="I76" s="232"/>
      <c r="J76" s="232"/>
      <c r="K76" s="239"/>
      <c r="L76" s="210"/>
      <c r="M76" s="72"/>
      <c r="N76" s="10" t="s">
        <v>144</v>
      </c>
      <c r="O76" s="87"/>
      <c r="P76" s="210"/>
      <c r="Q76" s="239"/>
      <c r="R76" s="232"/>
      <c r="S76" s="232"/>
      <c r="T76" s="232"/>
      <c r="U76" s="232"/>
      <c r="V76" s="232"/>
      <c r="W76" s="1"/>
      <c r="X76" s="240"/>
      <c r="Y76" s="240"/>
      <c r="Z76" s="240"/>
      <c r="AA76" s="240"/>
      <c r="AB76" s="1"/>
    </row>
    <row r="77" spans="1:28" ht="20.100000000000001" customHeight="1">
      <c r="A77" s="1"/>
      <c r="B77" s="151" t="s">
        <v>130</v>
      </c>
      <c r="C77" s="229">
        <v>0.58333333333333337</v>
      </c>
      <c r="D77" s="229"/>
      <c r="E77" s="48"/>
      <c r="F77" s="232" t="str">
        <f>S52</f>
        <v>D2位</v>
      </c>
      <c r="G77" s="232"/>
      <c r="H77" s="232"/>
      <c r="I77" s="232"/>
      <c r="J77" s="232"/>
      <c r="K77" s="239">
        <f>M77+M78+M79</f>
        <v>0</v>
      </c>
      <c r="L77" s="210" t="s">
        <v>113</v>
      </c>
      <c r="M77" s="72">
        <v>0</v>
      </c>
      <c r="N77" s="10" t="s">
        <v>144</v>
      </c>
      <c r="O77" s="87">
        <v>0</v>
      </c>
      <c r="P77" s="210" t="s">
        <v>115</v>
      </c>
      <c r="Q77" s="239">
        <f>O77+O78+O79</f>
        <v>0</v>
      </c>
      <c r="R77" s="232" t="str">
        <f>V52</f>
        <v>F1位</v>
      </c>
      <c r="S77" s="232"/>
      <c r="T77" s="232"/>
      <c r="U77" s="232"/>
      <c r="V77" s="232"/>
      <c r="W77" s="1"/>
      <c r="X77" s="240" t="s">
        <v>150</v>
      </c>
      <c r="Y77" s="240"/>
      <c r="Z77" s="240"/>
      <c r="AA77" s="240"/>
      <c r="AB77" s="1"/>
    </row>
    <row r="78" spans="1:28" ht="20.100000000000001" customHeight="1">
      <c r="A78" s="1"/>
      <c r="B78" s="151"/>
      <c r="C78" s="229"/>
      <c r="D78" s="229"/>
      <c r="E78" s="48"/>
      <c r="F78" s="232"/>
      <c r="G78" s="232"/>
      <c r="H78" s="232"/>
      <c r="I78" s="232"/>
      <c r="J78" s="232"/>
      <c r="K78" s="239"/>
      <c r="L78" s="210"/>
      <c r="M78" s="72">
        <v>0</v>
      </c>
      <c r="N78" s="10" t="s">
        <v>144</v>
      </c>
      <c r="O78" s="87">
        <v>0</v>
      </c>
      <c r="P78" s="210"/>
      <c r="Q78" s="239"/>
      <c r="R78" s="232"/>
      <c r="S78" s="232"/>
      <c r="T78" s="232"/>
      <c r="U78" s="232"/>
      <c r="V78" s="232"/>
      <c r="W78" s="1"/>
      <c r="X78" s="240"/>
      <c r="Y78" s="240"/>
      <c r="Z78" s="240"/>
      <c r="AA78" s="240"/>
      <c r="AB78" s="1"/>
    </row>
    <row r="79" spans="1:28" ht="20.100000000000001" customHeight="1">
      <c r="A79" s="1"/>
      <c r="B79" s="151"/>
      <c r="C79" s="229"/>
      <c r="D79" s="229"/>
      <c r="E79" s="48"/>
      <c r="F79" s="232"/>
      <c r="G79" s="232"/>
      <c r="H79" s="232"/>
      <c r="I79" s="232"/>
      <c r="J79" s="232"/>
      <c r="K79" s="239"/>
      <c r="L79" s="210"/>
      <c r="M79" s="72"/>
      <c r="N79" s="10" t="s">
        <v>144</v>
      </c>
      <c r="O79" s="87"/>
      <c r="P79" s="210"/>
      <c r="Q79" s="239"/>
      <c r="R79" s="232"/>
      <c r="S79" s="232"/>
      <c r="T79" s="232"/>
      <c r="U79" s="232"/>
      <c r="V79" s="232"/>
      <c r="W79" s="1"/>
      <c r="X79" s="240"/>
      <c r="Y79" s="240"/>
      <c r="Z79" s="240"/>
      <c r="AA79" s="240"/>
      <c r="AB79" s="1"/>
    </row>
    <row r="80" spans="1:28" ht="20.100000000000001" customHeight="1"/>
    <row r="81" spans="3:25" ht="20.100000000000001" customHeight="1">
      <c r="C81" s="254" t="str">
        <f>H48&amp; CHAR(10) &amp;"リーグ"</f>
        <v>c
リーグ</v>
      </c>
      <c r="D81" s="255"/>
      <c r="E81" s="258" t="str">
        <f>E52</f>
        <v>A2位</v>
      </c>
      <c r="F81" s="259"/>
      <c r="G81" s="258" t="str">
        <f>H52</f>
        <v>C1位</v>
      </c>
      <c r="H81" s="259"/>
      <c r="I81" s="258" t="str">
        <f>K52</f>
        <v>E2位</v>
      </c>
      <c r="J81" s="259"/>
      <c r="K81" s="156" t="s">
        <v>132</v>
      </c>
      <c r="L81" s="156" t="s">
        <v>133</v>
      </c>
      <c r="M81" s="156" t="s">
        <v>134</v>
      </c>
      <c r="N81" s="42"/>
      <c r="O81" s="254" t="str">
        <f>S48&amp; CHAR(10) &amp;"リーグ"</f>
        <v>d
リーグ</v>
      </c>
      <c r="P81" s="255"/>
      <c r="Q81" s="258" t="str">
        <f>P52</f>
        <v>B1位</v>
      </c>
      <c r="R81" s="259"/>
      <c r="S81" s="258" t="str">
        <f>S52</f>
        <v>D2位</v>
      </c>
      <c r="T81" s="259"/>
      <c r="U81" s="258" t="str">
        <f>V52</f>
        <v>F1位</v>
      </c>
      <c r="V81" s="259"/>
      <c r="W81" s="156" t="s">
        <v>132</v>
      </c>
      <c r="X81" s="156" t="s">
        <v>133</v>
      </c>
      <c r="Y81" s="156" t="s">
        <v>134</v>
      </c>
    </row>
    <row r="82" spans="3:25" ht="20.100000000000001" customHeight="1">
      <c r="C82" s="256"/>
      <c r="D82" s="257"/>
      <c r="E82" s="260"/>
      <c r="F82" s="261"/>
      <c r="G82" s="260"/>
      <c r="H82" s="261"/>
      <c r="I82" s="260"/>
      <c r="J82" s="261"/>
      <c r="K82" s="158"/>
      <c r="L82" s="158"/>
      <c r="M82" s="158"/>
      <c r="N82" s="42"/>
      <c r="O82" s="256"/>
      <c r="P82" s="257"/>
      <c r="Q82" s="260"/>
      <c r="R82" s="261"/>
      <c r="S82" s="260"/>
      <c r="T82" s="261"/>
      <c r="U82" s="260"/>
      <c r="V82" s="261"/>
      <c r="W82" s="158"/>
      <c r="X82" s="158"/>
      <c r="Y82" s="158"/>
    </row>
    <row r="83" spans="3:25" ht="20.100000000000001" customHeight="1">
      <c r="C83" s="246" t="str">
        <f>E52</f>
        <v>A2位</v>
      </c>
      <c r="D83" s="247"/>
      <c r="E83" s="108"/>
      <c r="F83" s="109"/>
      <c r="G83" s="110">
        <f>K62</f>
        <v>0</v>
      </c>
      <c r="H83" s="111">
        <f>Q62</f>
        <v>0</v>
      </c>
      <c r="I83" s="110">
        <f>K68</f>
        <v>0</v>
      </c>
      <c r="J83" s="111">
        <f>Q68</f>
        <v>0</v>
      </c>
      <c r="K83" s="250">
        <f>COUNTIF(E84:J84,"○")*3+COUNTIF(E84:J84,"△")</f>
        <v>2</v>
      </c>
      <c r="L83" s="252">
        <f>E83-F83+G83-H83+I83-J83</f>
        <v>0</v>
      </c>
      <c r="M83" s="250"/>
      <c r="N83" s="42"/>
      <c r="O83" s="246" t="str">
        <f>P52</f>
        <v>B1位</v>
      </c>
      <c r="P83" s="247"/>
      <c r="Q83" s="108"/>
      <c r="R83" s="109"/>
      <c r="S83" s="110">
        <f>K65</f>
        <v>0</v>
      </c>
      <c r="T83" s="111">
        <f>Q65</f>
        <v>0</v>
      </c>
      <c r="U83" s="110">
        <f>K71</f>
        <v>0</v>
      </c>
      <c r="V83" s="111">
        <f>Q71</f>
        <v>0</v>
      </c>
      <c r="W83" s="250">
        <f>COUNTIF(Q84:V84,"○")*3+COUNTIF(Q84:V84,"△")</f>
        <v>2</v>
      </c>
      <c r="X83" s="252">
        <f>Q83-R83+S83-T83+U83-V83</f>
        <v>0</v>
      </c>
      <c r="Y83" s="250"/>
    </row>
    <row r="84" spans="3:25" ht="20.100000000000001" customHeight="1">
      <c r="C84" s="248"/>
      <c r="D84" s="249"/>
      <c r="E84" s="112"/>
      <c r="F84" s="113"/>
      <c r="G84" s="244" t="str">
        <f>IF(G83&gt;H83,"○",IF(G83&lt;H83,"×",IF(G83=H83,"△")))</f>
        <v>△</v>
      </c>
      <c r="H84" s="245"/>
      <c r="I84" s="244" t="str">
        <f>IF(I83&gt;J83,"○",IF(I83&lt;J83,"×",IF(I83=J83,"△")))</f>
        <v>△</v>
      </c>
      <c r="J84" s="245"/>
      <c r="K84" s="251"/>
      <c r="L84" s="253"/>
      <c r="M84" s="251"/>
      <c r="N84" s="42"/>
      <c r="O84" s="248"/>
      <c r="P84" s="249"/>
      <c r="Q84" s="112"/>
      <c r="R84" s="113"/>
      <c r="S84" s="244" t="str">
        <f>IF(S83&gt;T83,"○",IF(S83&lt;T83,"×",IF(S83=T83,"△")))</f>
        <v>△</v>
      </c>
      <c r="T84" s="245"/>
      <c r="U84" s="244" t="str">
        <f>IF(U83&gt;V83,"○",IF(U83&lt;V83,"×",IF(U83=V83,"△")))</f>
        <v>△</v>
      </c>
      <c r="V84" s="245"/>
      <c r="W84" s="251"/>
      <c r="X84" s="253"/>
      <c r="Y84" s="251"/>
    </row>
    <row r="85" spans="3:25" ht="20.100000000000001" customHeight="1">
      <c r="C85" s="246" t="str">
        <f>H52</f>
        <v>C1位</v>
      </c>
      <c r="D85" s="247"/>
      <c r="E85" s="110">
        <f>Q62</f>
        <v>0</v>
      </c>
      <c r="F85" s="111">
        <f>K62</f>
        <v>0</v>
      </c>
      <c r="G85" s="108"/>
      <c r="H85" s="109"/>
      <c r="I85" s="110">
        <f>K74</f>
        <v>0</v>
      </c>
      <c r="J85" s="111">
        <f>Q74</f>
        <v>0</v>
      </c>
      <c r="K85" s="250">
        <f>COUNTIF(E86:J86,"○")*3+COUNTIF(E86:J86,"△")</f>
        <v>2</v>
      </c>
      <c r="L85" s="252">
        <f>E85-F85+G85-H85+I85-J85</f>
        <v>0</v>
      </c>
      <c r="M85" s="250"/>
      <c r="N85" s="42"/>
      <c r="O85" s="246" t="str">
        <f>S52</f>
        <v>D2位</v>
      </c>
      <c r="P85" s="247"/>
      <c r="Q85" s="110">
        <f>Q65</f>
        <v>0</v>
      </c>
      <c r="R85" s="111">
        <f>K65</f>
        <v>0</v>
      </c>
      <c r="S85" s="108"/>
      <c r="T85" s="109"/>
      <c r="U85" s="110">
        <f>K77</f>
        <v>0</v>
      </c>
      <c r="V85" s="111">
        <f>Q77</f>
        <v>0</v>
      </c>
      <c r="W85" s="250">
        <f>COUNTIF(Q86:V86,"○")*3+COUNTIF(Q86:V86,"△")</f>
        <v>2</v>
      </c>
      <c r="X85" s="252">
        <f>Q85-R85+S85-T85+U85-V85</f>
        <v>0</v>
      </c>
      <c r="Y85" s="250"/>
    </row>
    <row r="86" spans="3:25" ht="20.100000000000001" customHeight="1">
      <c r="C86" s="248"/>
      <c r="D86" s="249"/>
      <c r="E86" s="244" t="str">
        <f>IF(E85&gt;F85,"○",IF(E85&lt;F85,"×",IF(E85=F85,"△")))</f>
        <v>△</v>
      </c>
      <c r="F86" s="245"/>
      <c r="G86" s="112"/>
      <c r="H86" s="113"/>
      <c r="I86" s="244" t="str">
        <f>IF(I85&gt;J85,"○",IF(I85&lt;J85,"×",IF(I85=J85,"△")))</f>
        <v>△</v>
      </c>
      <c r="J86" s="245"/>
      <c r="K86" s="251"/>
      <c r="L86" s="253"/>
      <c r="M86" s="251"/>
      <c r="N86" s="42"/>
      <c r="O86" s="248"/>
      <c r="P86" s="249"/>
      <c r="Q86" s="244" t="str">
        <f>IF(Q85&gt;R85,"○",IF(Q85&lt;R85,"×",IF(Q85=R85,"△")))</f>
        <v>△</v>
      </c>
      <c r="R86" s="245"/>
      <c r="S86" s="112"/>
      <c r="T86" s="113"/>
      <c r="U86" s="244" t="str">
        <f>IF(U85&gt;V85,"○",IF(U85&lt;V85,"×",IF(U85=V85,"△")))</f>
        <v>△</v>
      </c>
      <c r="V86" s="245"/>
      <c r="W86" s="251"/>
      <c r="X86" s="253"/>
      <c r="Y86" s="251"/>
    </row>
    <row r="87" spans="3:25" ht="20.100000000000001" customHeight="1">
      <c r="C87" s="246" t="str">
        <f>K52</f>
        <v>E2位</v>
      </c>
      <c r="D87" s="247"/>
      <c r="E87" s="114">
        <f>Q68</f>
        <v>0</v>
      </c>
      <c r="F87" s="111">
        <f>K68</f>
        <v>0</v>
      </c>
      <c r="G87" s="114">
        <f>Q74</f>
        <v>0</v>
      </c>
      <c r="H87" s="111">
        <f>K74</f>
        <v>0</v>
      </c>
      <c r="I87" s="108"/>
      <c r="J87" s="109"/>
      <c r="K87" s="242">
        <f>COUNTIF(E88:J88,"○")*3+COUNTIF(E88:J88,"△")</f>
        <v>2</v>
      </c>
      <c r="L87" s="242">
        <f>E87-F87+G87-H87+I87-J87</f>
        <v>0</v>
      </c>
      <c r="M87" s="242"/>
      <c r="N87" s="42"/>
      <c r="O87" s="246" t="str">
        <f>V52</f>
        <v>F1位</v>
      </c>
      <c r="P87" s="247"/>
      <c r="Q87" s="114">
        <f>Q71</f>
        <v>0</v>
      </c>
      <c r="R87" s="111">
        <f>K71</f>
        <v>0</v>
      </c>
      <c r="S87" s="114">
        <f>Q77</f>
        <v>0</v>
      </c>
      <c r="T87" s="111">
        <f>K77</f>
        <v>0</v>
      </c>
      <c r="U87" s="108"/>
      <c r="V87" s="109"/>
      <c r="W87" s="242">
        <f>COUNTIF(Q88:V88,"○")*3+COUNTIF(Q88:V88,"△")</f>
        <v>2</v>
      </c>
      <c r="X87" s="242">
        <f>Q87-R87+S87-T87+U87-V87</f>
        <v>0</v>
      </c>
      <c r="Y87" s="242"/>
    </row>
    <row r="88" spans="3:25" ht="20.100000000000001" customHeight="1">
      <c r="C88" s="248"/>
      <c r="D88" s="249"/>
      <c r="E88" s="244" t="str">
        <f>IF(E87&gt;F87,"○",IF(E87&lt;F87,"×",IF(E87=F87,"△")))</f>
        <v>△</v>
      </c>
      <c r="F88" s="245"/>
      <c r="G88" s="244" t="str">
        <f>IF(G87&gt;H87,"○",IF(G87&lt;H87,"×",IF(G87=H87,"△")))</f>
        <v>△</v>
      </c>
      <c r="H88" s="245"/>
      <c r="I88" s="112"/>
      <c r="J88" s="113"/>
      <c r="K88" s="243"/>
      <c r="L88" s="243"/>
      <c r="M88" s="243"/>
      <c r="N88" s="42"/>
      <c r="O88" s="248"/>
      <c r="P88" s="249"/>
      <c r="Q88" s="244" t="str">
        <f>IF(Q87&gt;R87,"○",IF(Q87&lt;R87,"×",IF(Q87=R87,"△")))</f>
        <v>△</v>
      </c>
      <c r="R88" s="245"/>
      <c r="S88" s="244" t="str">
        <f>IF(S87&gt;T87,"○",IF(S87&lt;T87,"×",IF(S87=T87,"△")))</f>
        <v>△</v>
      </c>
      <c r="T88" s="245"/>
      <c r="U88" s="112"/>
      <c r="V88" s="113"/>
      <c r="W88" s="243"/>
      <c r="X88" s="243"/>
      <c r="Y88" s="243"/>
    </row>
    <row r="89" spans="3:25" ht="20.100000000000001" customHeight="1"/>
    <row r="90" spans="3:25" ht="20.100000000000001" customHeight="1"/>
  </sheetData>
  <mergeCells count="250">
    <mergeCell ref="X16:AA16"/>
    <mergeCell ref="V6:W6"/>
    <mergeCell ref="Y6:Z6"/>
    <mergeCell ref="E7:F14"/>
    <mergeCell ref="H7:I14"/>
    <mergeCell ref="K7:L14"/>
    <mergeCell ref="P7:Q14"/>
    <mergeCell ref="S7:T14"/>
    <mergeCell ref="Y7:Z14"/>
    <mergeCell ref="E6:F6"/>
    <mergeCell ref="H6:I6"/>
    <mergeCell ref="K6:L6"/>
    <mergeCell ref="P6:Q6"/>
    <mergeCell ref="S6:T6"/>
    <mergeCell ref="V7:W14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36:D37"/>
    <mergeCell ref="E36:F37"/>
    <mergeCell ref="G36:H37"/>
    <mergeCell ref="I36:J37"/>
    <mergeCell ref="K36:K37"/>
    <mergeCell ref="L36:L37"/>
    <mergeCell ref="M36:M37"/>
    <mergeCell ref="Y40:Y41"/>
    <mergeCell ref="E41:F41"/>
    <mergeCell ref="I41:J41"/>
    <mergeCell ref="Q41:R41"/>
    <mergeCell ref="U41:V41"/>
    <mergeCell ref="I39:J39"/>
    <mergeCell ref="S39:T39"/>
    <mergeCell ref="U39:V39"/>
    <mergeCell ref="C40:D41"/>
    <mergeCell ref="K40:K41"/>
    <mergeCell ref="L40:L41"/>
    <mergeCell ref="M40:M41"/>
    <mergeCell ref="O40:P41"/>
    <mergeCell ref="S43:T43"/>
    <mergeCell ref="C42:D43"/>
    <mergeCell ref="K42:K43"/>
    <mergeCell ref="L42:L43"/>
    <mergeCell ref="M42:M43"/>
    <mergeCell ref="O42:P43"/>
    <mergeCell ref="W42:W43"/>
    <mergeCell ref="W40:W41"/>
    <mergeCell ref="X40:X41"/>
    <mergeCell ref="I81:J82"/>
    <mergeCell ref="K81:K82"/>
    <mergeCell ref="L81:L82"/>
    <mergeCell ref="M81:M82"/>
    <mergeCell ref="F77:J79"/>
    <mergeCell ref="K77:K79"/>
    <mergeCell ref="C65:D67"/>
    <mergeCell ref="X61:AA6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H51:I51"/>
    <mergeCell ref="P51:Q51"/>
    <mergeCell ref="S51:T51"/>
    <mergeCell ref="F74:J76"/>
    <mergeCell ref="F71:J73"/>
    <mergeCell ref="F68:J70"/>
    <mergeCell ref="F65:J67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C81:D82"/>
    <mergeCell ref="E81:F82"/>
    <mergeCell ref="G81:H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D1:F1"/>
    <mergeCell ref="D46:F46"/>
    <mergeCell ref="L32:L34"/>
    <mergeCell ref="L29:L31"/>
    <mergeCell ref="E51:F51"/>
    <mergeCell ref="K51:L51"/>
    <mergeCell ref="P32:P34"/>
    <mergeCell ref="P29:P31"/>
    <mergeCell ref="P26:P28"/>
    <mergeCell ref="P23:P25"/>
    <mergeCell ref="P20:P22"/>
    <mergeCell ref="P17:P19"/>
    <mergeCell ref="H46:L46"/>
    <mergeCell ref="O46:Q46"/>
    <mergeCell ref="H48:I48"/>
    <mergeCell ref="E43:F43"/>
    <mergeCell ref="G43:H43"/>
    <mergeCell ref="Q43:R43"/>
    <mergeCell ref="F32:J34"/>
    <mergeCell ref="H1:L1"/>
    <mergeCell ref="O1:Q1"/>
    <mergeCell ref="R1:AA1"/>
    <mergeCell ref="H3:I3"/>
    <mergeCell ref="S3:T3"/>
    <mergeCell ref="F62:J64"/>
    <mergeCell ref="X77:AA79"/>
    <mergeCell ref="X74:AA76"/>
    <mergeCell ref="X71:AA73"/>
    <mergeCell ref="X68:AA70"/>
    <mergeCell ref="X65:AA67"/>
    <mergeCell ref="R77:V79"/>
    <mergeCell ref="R74:V76"/>
    <mergeCell ref="R71:V73"/>
    <mergeCell ref="R68:V70"/>
    <mergeCell ref="R65:V67"/>
    <mergeCell ref="R62:V64"/>
    <mergeCell ref="L68:L70"/>
    <mergeCell ref="L71:L73"/>
    <mergeCell ref="L74:L76"/>
    <mergeCell ref="L77:L79"/>
    <mergeCell ref="P62:P64"/>
    <mergeCell ref="P65:P67"/>
    <mergeCell ref="P68:P70"/>
    <mergeCell ref="P71:P73"/>
    <mergeCell ref="Q77:Q79"/>
    <mergeCell ref="Q74:Q76"/>
    <mergeCell ref="Q71:Q73"/>
    <mergeCell ref="Q68:Q70"/>
    <mergeCell ref="B77:B79"/>
    <mergeCell ref="B74:B76"/>
    <mergeCell ref="B71:B73"/>
    <mergeCell ref="B68:B70"/>
    <mergeCell ref="B65:B67"/>
    <mergeCell ref="C77:D79"/>
    <mergeCell ref="C74:D76"/>
    <mergeCell ref="C71:D73"/>
    <mergeCell ref="C68:D70"/>
    <mergeCell ref="X17:AA19"/>
    <mergeCell ref="X20:AA22"/>
    <mergeCell ref="X23:AA25"/>
    <mergeCell ref="X26:AA28"/>
    <mergeCell ref="X29:AA31"/>
    <mergeCell ref="X32:AA34"/>
    <mergeCell ref="C62:D64"/>
    <mergeCell ref="B62:B64"/>
    <mergeCell ref="B17:B19"/>
    <mergeCell ref="C17:D19"/>
    <mergeCell ref="B20:B22"/>
    <mergeCell ref="C20:D22"/>
    <mergeCell ref="B23:B25"/>
    <mergeCell ref="C23:D25"/>
    <mergeCell ref="B26:B28"/>
    <mergeCell ref="C26:D28"/>
    <mergeCell ref="X62:AA64"/>
    <mergeCell ref="L20:L22"/>
    <mergeCell ref="L17:L19"/>
    <mergeCell ref="L62:L64"/>
    <mergeCell ref="R46:AA46"/>
    <mergeCell ref="S48:T48"/>
    <mergeCell ref="X42:X43"/>
    <mergeCell ref="Y42:Y43"/>
    <mergeCell ref="R32:V34"/>
    <mergeCell ref="R29:V31"/>
    <mergeCell ref="R26:V28"/>
    <mergeCell ref="R23:V25"/>
    <mergeCell ref="R20:V22"/>
    <mergeCell ref="R17:V19"/>
    <mergeCell ref="B29:B31"/>
    <mergeCell ref="C29:D31"/>
    <mergeCell ref="B32:B34"/>
    <mergeCell ref="C32:D34"/>
    <mergeCell ref="F29:J31"/>
    <mergeCell ref="F26:J28"/>
    <mergeCell ref="F23:J25"/>
    <mergeCell ref="F20:J22"/>
    <mergeCell ref="F17:J19"/>
    <mergeCell ref="Q32:Q34"/>
    <mergeCell ref="Q29:Q31"/>
    <mergeCell ref="Q26:Q28"/>
    <mergeCell ref="Q23:Q25"/>
    <mergeCell ref="Q20:Q22"/>
    <mergeCell ref="Q17:Q19"/>
    <mergeCell ref="K32:K34"/>
    <mergeCell ref="K29:K31"/>
    <mergeCell ref="K26:K28"/>
    <mergeCell ref="Q65:Q67"/>
    <mergeCell ref="Q62:Q64"/>
    <mergeCell ref="P74:P76"/>
    <mergeCell ref="P77:P79"/>
    <mergeCell ref="L65:L67"/>
    <mergeCell ref="K23:K25"/>
    <mergeCell ref="K20:K22"/>
    <mergeCell ref="K17:K19"/>
    <mergeCell ref="L26:L28"/>
    <mergeCell ref="L23:L25"/>
    <mergeCell ref="K74:K76"/>
    <mergeCell ref="K71:K73"/>
    <mergeCell ref="K68:K70"/>
    <mergeCell ref="K65:K67"/>
    <mergeCell ref="K62:K64"/>
  </mergeCells>
  <phoneticPr fontId="1"/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0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6" ht="30.75" customHeight="1">
      <c r="A1" s="40" t="s">
        <v>154</v>
      </c>
      <c r="B1" s="40"/>
      <c r="C1" s="40"/>
      <c r="D1" s="40"/>
      <c r="E1" s="264">
        <f>組み合わせ!O4</f>
        <v>44211</v>
      </c>
      <c r="F1" s="264"/>
      <c r="G1" s="264"/>
      <c r="H1" s="264"/>
      <c r="I1" s="264"/>
      <c r="J1" s="264"/>
      <c r="K1" s="65" t="s">
        <v>155</v>
      </c>
      <c r="O1" s="235" t="s">
        <v>156</v>
      </c>
      <c r="P1" s="235"/>
      <c r="Q1" s="235"/>
      <c r="R1" s="241" t="str">
        <f>組み合わせ!T20</f>
        <v>とちぎフットボールセンター</v>
      </c>
      <c r="S1" s="241"/>
      <c r="T1" s="241"/>
      <c r="U1" s="241"/>
      <c r="V1" s="241"/>
      <c r="W1" s="241"/>
      <c r="X1" s="241"/>
      <c r="Y1" s="241"/>
    </row>
    <row r="2" spans="1:26" s="1" customFormat="1" ht="24" customHeight="1">
      <c r="A2" s="53"/>
      <c r="B2" s="53"/>
      <c r="G2" s="53"/>
      <c r="H2" s="53"/>
      <c r="O2" s="26"/>
      <c r="P2" s="26"/>
      <c r="Q2" s="26"/>
      <c r="R2" s="27"/>
      <c r="S2" s="283"/>
      <c r="T2" s="283"/>
      <c r="U2" s="283"/>
      <c r="V2" s="283"/>
      <c r="W2" s="283"/>
      <c r="X2" s="283"/>
      <c r="Y2" s="27"/>
    </row>
    <row r="3" spans="1:26" s="1" customFormat="1" ht="24" customHeight="1">
      <c r="A3" s="24"/>
      <c r="B3" s="24"/>
      <c r="C3" s="24"/>
      <c r="D3" s="24"/>
      <c r="E3" s="24"/>
      <c r="F3" s="24"/>
      <c r="G3" s="24"/>
      <c r="H3" s="24"/>
      <c r="I3" s="24"/>
      <c r="J3" s="55"/>
      <c r="K3" s="55"/>
      <c r="L3" s="55"/>
      <c r="M3" s="56"/>
      <c r="N3" s="5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6" s="1" customFormat="1" ht="24" customHeight="1">
      <c r="A4" s="24"/>
      <c r="B4" s="24"/>
      <c r="C4" s="24"/>
      <c r="D4" s="24"/>
      <c r="E4" s="55"/>
      <c r="F4" s="55"/>
      <c r="G4" s="57"/>
      <c r="H4" s="58"/>
      <c r="I4" s="58"/>
      <c r="J4" s="24"/>
      <c r="K4" s="24"/>
      <c r="L4" s="24"/>
      <c r="M4" s="176" t="s">
        <v>157</v>
      </c>
      <c r="N4" s="284"/>
      <c r="O4" s="25"/>
      <c r="P4" s="25"/>
      <c r="Q4" s="25"/>
      <c r="R4" s="58"/>
      <c r="S4" s="58"/>
      <c r="T4" s="58"/>
      <c r="U4" s="59"/>
      <c r="V4" s="55"/>
      <c r="W4" s="24"/>
      <c r="X4" s="24"/>
      <c r="Y4" s="24"/>
    </row>
    <row r="5" spans="1:26" s="1" customFormat="1" ht="24" customHeight="1">
      <c r="A5" s="24"/>
      <c r="B5" s="24"/>
      <c r="C5" s="24"/>
      <c r="D5" s="24"/>
      <c r="E5" s="60"/>
      <c r="F5" s="25"/>
      <c r="G5" s="24" t="s">
        <v>158</v>
      </c>
      <c r="H5" s="24"/>
      <c r="I5" s="61"/>
      <c r="J5" s="24"/>
      <c r="K5" s="24"/>
      <c r="L5" s="24"/>
      <c r="M5" s="24"/>
      <c r="N5" s="24"/>
      <c r="O5" s="24"/>
      <c r="P5" s="24"/>
      <c r="Q5" s="24"/>
      <c r="R5" s="60"/>
      <c r="S5" s="24"/>
      <c r="T5" s="24" t="s">
        <v>159</v>
      </c>
      <c r="U5" s="24"/>
      <c r="V5" s="61"/>
      <c r="W5" s="24"/>
      <c r="X5" s="24"/>
      <c r="Y5" s="24"/>
    </row>
    <row r="6" spans="1:26" s="1" customFormat="1" ht="24" customHeight="1">
      <c r="A6" s="24"/>
      <c r="B6" s="24"/>
      <c r="C6" s="60"/>
      <c r="D6" s="25" t="s">
        <v>160</v>
      </c>
      <c r="E6" s="36"/>
      <c r="F6" s="22"/>
      <c r="G6" s="24"/>
      <c r="H6" s="24"/>
      <c r="I6" s="60"/>
      <c r="J6" s="25" t="s">
        <v>161</v>
      </c>
      <c r="K6" s="62"/>
      <c r="L6" s="63"/>
      <c r="M6" s="24"/>
      <c r="N6" s="24"/>
      <c r="O6" s="61"/>
      <c r="P6" s="60"/>
      <c r="Q6" s="25" t="s">
        <v>162</v>
      </c>
      <c r="R6" s="36"/>
      <c r="S6" s="20"/>
      <c r="T6" s="24"/>
      <c r="U6" s="61"/>
      <c r="V6" s="60"/>
      <c r="W6" s="25" t="s">
        <v>163</v>
      </c>
      <c r="X6" s="62"/>
      <c r="Y6" s="24"/>
    </row>
    <row r="7" spans="1:26" s="1" customFormat="1" ht="24" customHeight="1">
      <c r="A7" s="24"/>
      <c r="B7" s="209">
        <v>1</v>
      </c>
      <c r="C7" s="209"/>
      <c r="D7" s="24"/>
      <c r="E7" s="209">
        <v>2</v>
      </c>
      <c r="F7" s="209"/>
      <c r="G7" s="24"/>
      <c r="H7" s="209">
        <v>3</v>
      </c>
      <c r="I7" s="209"/>
      <c r="J7" s="24"/>
      <c r="K7" s="209">
        <v>4</v>
      </c>
      <c r="L7" s="209"/>
      <c r="M7" s="24"/>
      <c r="N7" s="24"/>
      <c r="O7" s="209">
        <v>5</v>
      </c>
      <c r="P7" s="209"/>
      <c r="Q7" s="24"/>
      <c r="R7" s="209">
        <v>6</v>
      </c>
      <c r="S7" s="209"/>
      <c r="T7" s="24"/>
      <c r="U7" s="209">
        <v>7</v>
      </c>
      <c r="V7" s="209"/>
      <c r="W7" s="24"/>
      <c r="X7" s="209">
        <v>8</v>
      </c>
      <c r="Y7" s="209"/>
    </row>
    <row r="8" spans="1:26" s="1" customFormat="1" ht="39.9" customHeight="1">
      <c r="B8" s="281" t="s">
        <v>164</v>
      </c>
      <c r="C8" s="281"/>
      <c r="D8" s="10"/>
      <c r="E8" s="281" t="s">
        <v>165</v>
      </c>
      <c r="F8" s="281"/>
      <c r="G8" s="64"/>
      <c r="H8" s="282" t="s">
        <v>166</v>
      </c>
      <c r="I8" s="282"/>
      <c r="J8" s="64"/>
      <c r="K8" s="282" t="s">
        <v>167</v>
      </c>
      <c r="L8" s="282"/>
      <c r="M8" s="64"/>
      <c r="N8" s="64"/>
      <c r="O8" s="281" t="s">
        <v>100</v>
      </c>
      <c r="P8" s="281"/>
      <c r="Q8" s="64"/>
      <c r="R8" s="281" t="s">
        <v>95</v>
      </c>
      <c r="S8" s="281"/>
      <c r="T8" s="64"/>
      <c r="U8" s="281" t="s">
        <v>87</v>
      </c>
      <c r="V8" s="281"/>
      <c r="W8" s="64"/>
      <c r="X8" s="281" t="s">
        <v>81</v>
      </c>
      <c r="Y8" s="281"/>
    </row>
    <row r="9" spans="1:26" s="1" customFormat="1" ht="39.9" customHeight="1">
      <c r="B9" s="281"/>
      <c r="C9" s="281"/>
      <c r="D9" s="10"/>
      <c r="E9" s="281"/>
      <c r="F9" s="281"/>
      <c r="G9" s="64"/>
      <c r="H9" s="282"/>
      <c r="I9" s="282"/>
      <c r="J9" s="64"/>
      <c r="K9" s="282"/>
      <c r="L9" s="282"/>
      <c r="M9" s="64"/>
      <c r="N9" s="64"/>
      <c r="O9" s="281"/>
      <c r="P9" s="281"/>
      <c r="Q9" s="64"/>
      <c r="R9" s="281"/>
      <c r="S9" s="281"/>
      <c r="T9" s="64"/>
      <c r="U9" s="281"/>
      <c r="V9" s="281"/>
      <c r="W9" s="64"/>
      <c r="X9" s="281"/>
      <c r="Y9" s="281"/>
    </row>
    <row r="10" spans="1:26" s="1" customFormat="1" ht="39.9" customHeight="1">
      <c r="B10" s="281"/>
      <c r="C10" s="281"/>
      <c r="D10" s="10"/>
      <c r="E10" s="281"/>
      <c r="F10" s="281"/>
      <c r="G10" s="64"/>
      <c r="H10" s="282"/>
      <c r="I10" s="282"/>
      <c r="J10" s="64"/>
      <c r="K10" s="282"/>
      <c r="L10" s="282"/>
      <c r="M10" s="64"/>
      <c r="N10" s="64"/>
      <c r="O10" s="281"/>
      <c r="P10" s="281"/>
      <c r="Q10" s="64"/>
      <c r="R10" s="281"/>
      <c r="S10" s="281"/>
      <c r="T10" s="64"/>
      <c r="U10" s="281"/>
      <c r="V10" s="281"/>
      <c r="W10" s="64"/>
      <c r="X10" s="281"/>
      <c r="Y10" s="281"/>
    </row>
    <row r="11" spans="1:26" s="1" customFormat="1" ht="39.9" customHeight="1">
      <c r="B11" s="281"/>
      <c r="C11" s="281"/>
      <c r="D11" s="10"/>
      <c r="E11" s="281"/>
      <c r="F11" s="281"/>
      <c r="G11" s="64"/>
      <c r="H11" s="282"/>
      <c r="I11" s="282"/>
      <c r="J11" s="64"/>
      <c r="K11" s="282"/>
      <c r="L11" s="282"/>
      <c r="M11" s="64"/>
      <c r="N11" s="64"/>
      <c r="O11" s="281"/>
      <c r="P11" s="281"/>
      <c r="Q11" s="64"/>
      <c r="R11" s="281"/>
      <c r="S11" s="281"/>
      <c r="T11" s="64"/>
      <c r="U11" s="281"/>
      <c r="V11" s="281"/>
      <c r="W11" s="64"/>
      <c r="X11" s="281"/>
      <c r="Y11" s="281"/>
    </row>
    <row r="12" spans="1:26" s="1" customFormat="1" ht="39.9" customHeight="1">
      <c r="B12" s="281"/>
      <c r="C12" s="281"/>
      <c r="D12" s="10"/>
      <c r="E12" s="281"/>
      <c r="F12" s="281"/>
      <c r="G12" s="64"/>
      <c r="H12" s="282"/>
      <c r="I12" s="282"/>
      <c r="J12" s="64"/>
      <c r="K12" s="282"/>
      <c r="L12" s="282"/>
      <c r="M12" s="64"/>
      <c r="N12" s="64"/>
      <c r="O12" s="281"/>
      <c r="P12" s="281"/>
      <c r="Q12" s="64"/>
      <c r="R12" s="281"/>
      <c r="S12" s="281"/>
      <c r="T12" s="64"/>
      <c r="U12" s="281"/>
      <c r="V12" s="281"/>
      <c r="W12" s="64"/>
      <c r="X12" s="281"/>
      <c r="Y12" s="281"/>
    </row>
    <row r="13" spans="1:26" s="1" customFormat="1" ht="13.5" customHeight="1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6" s="1" customFormat="1" ht="24" customHeight="1">
      <c r="A14" s="279" t="s">
        <v>168</v>
      </c>
      <c r="B14" s="279"/>
      <c r="C14" s="279"/>
      <c r="D14" s="279"/>
      <c r="V14" s="280" t="s">
        <v>169</v>
      </c>
      <c r="W14" s="280"/>
      <c r="X14" s="280"/>
      <c r="Y14" s="280"/>
      <c r="Z14" s="39"/>
    </row>
    <row r="15" spans="1:26" s="1" customFormat="1" ht="18" customHeight="1">
      <c r="A15" s="211" t="s">
        <v>170</v>
      </c>
      <c r="B15" s="211"/>
      <c r="C15" s="274">
        <v>0.375</v>
      </c>
      <c r="D15" s="274"/>
      <c r="E15" s="232" t="str">
        <f>B8</f>
        <v>a１位</v>
      </c>
      <c r="F15" s="232"/>
      <c r="G15" s="232"/>
      <c r="H15" s="232"/>
      <c r="I15" s="232"/>
      <c r="J15" s="277">
        <f>L15+L17</f>
        <v>0</v>
      </c>
      <c r="K15" s="278" t="s">
        <v>171</v>
      </c>
      <c r="L15" s="28">
        <v>0</v>
      </c>
      <c r="M15" s="13" t="s">
        <v>172</v>
      </c>
      <c r="N15" s="28">
        <v>0</v>
      </c>
      <c r="O15" s="278" t="s">
        <v>173</v>
      </c>
      <c r="P15" s="277">
        <f>N15+N17</f>
        <v>0</v>
      </c>
      <c r="Q15" s="232" t="str">
        <f>E8</f>
        <v>b２位</v>
      </c>
      <c r="R15" s="232"/>
      <c r="S15" s="232"/>
      <c r="T15" s="232"/>
      <c r="U15" s="232"/>
      <c r="V15" s="176" t="s">
        <v>174</v>
      </c>
      <c r="W15" s="176"/>
      <c r="X15" s="176"/>
      <c r="Y15" s="176"/>
    </row>
    <row r="16" spans="1:26" s="1" customFormat="1" ht="18" customHeight="1">
      <c r="A16" s="211"/>
      <c r="B16" s="211"/>
      <c r="C16" s="274"/>
      <c r="D16" s="274"/>
      <c r="E16" s="232"/>
      <c r="F16" s="232"/>
      <c r="G16" s="232"/>
      <c r="H16" s="232"/>
      <c r="I16" s="232"/>
      <c r="J16" s="277"/>
      <c r="K16" s="278"/>
      <c r="L16" s="28"/>
      <c r="M16" s="13" t="s">
        <v>172</v>
      </c>
      <c r="N16" s="28"/>
      <c r="O16" s="278"/>
      <c r="P16" s="277"/>
      <c r="Q16" s="232"/>
      <c r="R16" s="232"/>
      <c r="S16" s="232"/>
      <c r="T16" s="232"/>
      <c r="U16" s="232"/>
      <c r="V16" s="176"/>
      <c r="W16" s="176"/>
      <c r="X16" s="176"/>
      <c r="Y16" s="176"/>
    </row>
    <row r="17" spans="1:25" s="1" customFormat="1" ht="18" customHeight="1">
      <c r="A17" s="211"/>
      <c r="B17" s="211"/>
      <c r="C17" s="274"/>
      <c r="D17" s="274"/>
      <c r="E17" s="232"/>
      <c r="F17" s="232"/>
      <c r="G17" s="232"/>
      <c r="H17" s="232"/>
      <c r="I17" s="232"/>
      <c r="J17" s="277"/>
      <c r="K17" s="278"/>
      <c r="L17" s="28">
        <v>0</v>
      </c>
      <c r="M17" s="13" t="s">
        <v>172</v>
      </c>
      <c r="N17" s="28">
        <v>0</v>
      </c>
      <c r="O17" s="278"/>
      <c r="P17" s="277"/>
      <c r="Q17" s="232"/>
      <c r="R17" s="232"/>
      <c r="S17" s="232"/>
      <c r="T17" s="232"/>
      <c r="U17" s="232"/>
      <c r="V17" s="176"/>
      <c r="W17" s="176"/>
      <c r="X17" s="176"/>
      <c r="Y17" s="176"/>
    </row>
    <row r="18" spans="1:25" s="1" customFormat="1" ht="9.9" customHeight="1">
      <c r="B18" s="65"/>
      <c r="J18" s="66"/>
      <c r="K18" s="67"/>
      <c r="L18" s="68"/>
      <c r="M18" s="49"/>
      <c r="N18" s="68"/>
      <c r="O18" s="69"/>
      <c r="P18" s="68"/>
      <c r="V18" s="12"/>
      <c r="W18" s="12"/>
      <c r="X18" s="12"/>
      <c r="Y18" s="12"/>
    </row>
    <row r="19" spans="1:25" s="1" customFormat="1" ht="18" customHeight="1">
      <c r="A19" s="211" t="s">
        <v>175</v>
      </c>
      <c r="B19" s="211"/>
      <c r="C19" s="274">
        <v>0.375</v>
      </c>
      <c r="D19" s="274"/>
      <c r="E19" s="232" t="str">
        <f>H8</f>
        <v>c１位</v>
      </c>
      <c r="F19" s="232"/>
      <c r="G19" s="232"/>
      <c r="H19" s="232"/>
      <c r="I19" s="232"/>
      <c r="J19" s="277">
        <f>L19+L21</f>
        <v>0</v>
      </c>
      <c r="K19" s="278" t="s">
        <v>171</v>
      </c>
      <c r="L19" s="28">
        <v>0</v>
      </c>
      <c r="M19" s="13" t="s">
        <v>172</v>
      </c>
      <c r="N19" s="28">
        <v>0</v>
      </c>
      <c r="O19" s="278" t="s">
        <v>173</v>
      </c>
      <c r="P19" s="277">
        <f>N19+N21</f>
        <v>0</v>
      </c>
      <c r="Q19" s="151" t="str">
        <f>K8</f>
        <v>d２位</v>
      </c>
      <c r="R19" s="151"/>
      <c r="S19" s="151"/>
      <c r="T19" s="151"/>
      <c r="U19" s="151"/>
      <c r="V19" s="176" t="s">
        <v>174</v>
      </c>
      <c r="W19" s="176"/>
      <c r="X19" s="176"/>
      <c r="Y19" s="176"/>
    </row>
    <row r="20" spans="1:25" s="1" customFormat="1" ht="18" customHeight="1">
      <c r="A20" s="211"/>
      <c r="B20" s="211"/>
      <c r="C20" s="274"/>
      <c r="D20" s="274"/>
      <c r="E20" s="232"/>
      <c r="F20" s="232"/>
      <c r="G20" s="232"/>
      <c r="H20" s="232"/>
      <c r="I20" s="232"/>
      <c r="J20" s="277"/>
      <c r="K20" s="278"/>
      <c r="L20" s="28"/>
      <c r="M20" s="13" t="s">
        <v>172</v>
      </c>
      <c r="N20" s="28"/>
      <c r="O20" s="278"/>
      <c r="P20" s="277"/>
      <c r="Q20" s="151"/>
      <c r="R20" s="151"/>
      <c r="S20" s="151"/>
      <c r="T20" s="151"/>
      <c r="U20" s="151"/>
      <c r="V20" s="176"/>
      <c r="W20" s="176"/>
      <c r="X20" s="176"/>
      <c r="Y20" s="176"/>
    </row>
    <row r="21" spans="1:25" s="1" customFormat="1" ht="18" customHeight="1">
      <c r="A21" s="211"/>
      <c r="B21" s="211"/>
      <c r="C21" s="274"/>
      <c r="D21" s="274"/>
      <c r="E21" s="232"/>
      <c r="F21" s="232"/>
      <c r="G21" s="232"/>
      <c r="H21" s="232"/>
      <c r="I21" s="232"/>
      <c r="J21" s="277"/>
      <c r="K21" s="278"/>
      <c r="L21" s="28">
        <v>0</v>
      </c>
      <c r="M21" s="13" t="s">
        <v>172</v>
      </c>
      <c r="N21" s="28">
        <v>0</v>
      </c>
      <c r="O21" s="278"/>
      <c r="P21" s="277"/>
      <c r="Q21" s="151"/>
      <c r="R21" s="151"/>
      <c r="S21" s="151"/>
      <c r="T21" s="151"/>
      <c r="U21" s="151"/>
      <c r="V21" s="176"/>
      <c r="W21" s="176"/>
      <c r="X21" s="176"/>
      <c r="Y21" s="176"/>
    </row>
    <row r="22" spans="1:25" s="1" customFormat="1" ht="9.9" customHeight="1">
      <c r="B22" s="65"/>
      <c r="J22" s="66"/>
      <c r="K22" s="67"/>
      <c r="L22" s="68"/>
      <c r="M22" s="49"/>
      <c r="N22" s="68"/>
      <c r="O22" s="69"/>
      <c r="P22" s="68"/>
      <c r="V22" s="12"/>
      <c r="W22" s="12"/>
      <c r="X22" s="12"/>
      <c r="Y22" s="12"/>
    </row>
    <row r="23" spans="1:25" s="1" customFormat="1" ht="18" customHeight="1">
      <c r="A23" s="211" t="s">
        <v>176</v>
      </c>
      <c r="B23" s="211"/>
      <c r="C23" s="274">
        <v>0.41666666666666669</v>
      </c>
      <c r="D23" s="274"/>
      <c r="E23" s="232" t="str">
        <f>O8</f>
        <v>a２位</v>
      </c>
      <c r="F23" s="232"/>
      <c r="G23" s="232"/>
      <c r="H23" s="232"/>
      <c r="I23" s="232"/>
      <c r="J23" s="277">
        <f>L23+L25</f>
        <v>0</v>
      </c>
      <c r="K23" s="278" t="s">
        <v>171</v>
      </c>
      <c r="L23" s="28">
        <v>0</v>
      </c>
      <c r="M23" s="13" t="s">
        <v>172</v>
      </c>
      <c r="N23" s="28">
        <v>0</v>
      </c>
      <c r="O23" s="278" t="s">
        <v>173</v>
      </c>
      <c r="P23" s="277">
        <f>N23+N25</f>
        <v>0</v>
      </c>
      <c r="Q23" s="232" t="str">
        <f>R8</f>
        <v>b１位</v>
      </c>
      <c r="R23" s="232"/>
      <c r="S23" s="232"/>
      <c r="T23" s="232"/>
      <c r="U23" s="232"/>
      <c r="V23" s="176" t="s">
        <v>174</v>
      </c>
      <c r="W23" s="176"/>
      <c r="X23" s="176"/>
      <c r="Y23" s="176"/>
    </row>
    <row r="24" spans="1:25" s="1" customFormat="1" ht="18" customHeight="1">
      <c r="A24" s="211"/>
      <c r="B24" s="211"/>
      <c r="C24" s="274"/>
      <c r="D24" s="274"/>
      <c r="E24" s="232"/>
      <c r="F24" s="232"/>
      <c r="G24" s="232"/>
      <c r="H24" s="232"/>
      <c r="I24" s="232"/>
      <c r="J24" s="277"/>
      <c r="K24" s="278"/>
      <c r="L24" s="28"/>
      <c r="M24" s="13" t="s">
        <v>172</v>
      </c>
      <c r="N24" s="28"/>
      <c r="O24" s="278"/>
      <c r="P24" s="277"/>
      <c r="Q24" s="232"/>
      <c r="R24" s="232"/>
      <c r="S24" s="232"/>
      <c r="T24" s="232"/>
      <c r="U24" s="232"/>
      <c r="V24" s="176"/>
      <c r="W24" s="176"/>
      <c r="X24" s="176"/>
      <c r="Y24" s="176"/>
    </row>
    <row r="25" spans="1:25" s="1" customFormat="1" ht="18" customHeight="1">
      <c r="A25" s="211"/>
      <c r="B25" s="211"/>
      <c r="C25" s="274"/>
      <c r="D25" s="274"/>
      <c r="E25" s="232"/>
      <c r="F25" s="232"/>
      <c r="G25" s="232"/>
      <c r="H25" s="232"/>
      <c r="I25" s="232"/>
      <c r="J25" s="277"/>
      <c r="K25" s="278"/>
      <c r="L25" s="28">
        <v>0</v>
      </c>
      <c r="M25" s="13" t="s">
        <v>172</v>
      </c>
      <c r="N25" s="28">
        <v>0</v>
      </c>
      <c r="O25" s="278"/>
      <c r="P25" s="277"/>
      <c r="Q25" s="232"/>
      <c r="R25" s="232"/>
      <c r="S25" s="232"/>
      <c r="T25" s="232"/>
      <c r="U25" s="232"/>
      <c r="V25" s="176"/>
      <c r="W25" s="176"/>
      <c r="X25" s="176"/>
      <c r="Y25" s="176"/>
    </row>
    <row r="26" spans="1:25" s="1" customFormat="1" ht="9.9" customHeight="1">
      <c r="B26" s="65"/>
      <c r="J26" s="66"/>
      <c r="K26" s="67"/>
      <c r="L26" s="68"/>
      <c r="M26" s="49"/>
      <c r="N26" s="68"/>
      <c r="O26" s="69"/>
      <c r="P26" s="68"/>
      <c r="V26" s="12"/>
      <c r="W26" s="12"/>
      <c r="X26" s="12"/>
      <c r="Y26" s="12"/>
    </row>
    <row r="27" spans="1:25" s="1" customFormat="1" ht="18" customHeight="1">
      <c r="A27" s="211" t="s">
        <v>177</v>
      </c>
      <c r="B27" s="211"/>
      <c r="C27" s="274">
        <v>0.41666666666666669</v>
      </c>
      <c r="D27" s="274"/>
      <c r="E27" s="232" t="str">
        <f>U8</f>
        <v>c２位</v>
      </c>
      <c r="F27" s="232"/>
      <c r="G27" s="232"/>
      <c r="H27" s="232"/>
      <c r="I27" s="232"/>
      <c r="J27" s="277">
        <f>L27+L29</f>
        <v>0</v>
      </c>
      <c r="K27" s="278" t="s">
        <v>171</v>
      </c>
      <c r="L27" s="28">
        <v>0</v>
      </c>
      <c r="M27" s="13" t="s">
        <v>172</v>
      </c>
      <c r="N27" s="28">
        <v>0</v>
      </c>
      <c r="O27" s="278" t="s">
        <v>173</v>
      </c>
      <c r="P27" s="277">
        <f>N27+N29</f>
        <v>0</v>
      </c>
      <c r="Q27" s="151" t="str">
        <f>X8</f>
        <v>d１位</v>
      </c>
      <c r="R27" s="151"/>
      <c r="S27" s="151"/>
      <c r="T27" s="151"/>
      <c r="U27" s="151"/>
      <c r="V27" s="176" t="s">
        <v>174</v>
      </c>
      <c r="W27" s="176"/>
      <c r="X27" s="176"/>
      <c r="Y27" s="176"/>
    </row>
    <row r="28" spans="1:25" s="1" customFormat="1" ht="18" customHeight="1">
      <c r="A28" s="211"/>
      <c r="B28" s="211"/>
      <c r="C28" s="274"/>
      <c r="D28" s="274"/>
      <c r="E28" s="232"/>
      <c r="F28" s="232"/>
      <c r="G28" s="232"/>
      <c r="H28" s="232"/>
      <c r="I28" s="232"/>
      <c r="J28" s="277"/>
      <c r="K28" s="278"/>
      <c r="L28" s="28"/>
      <c r="M28" s="13" t="s">
        <v>172</v>
      </c>
      <c r="N28" s="28"/>
      <c r="O28" s="278"/>
      <c r="P28" s="277"/>
      <c r="Q28" s="151"/>
      <c r="R28" s="151"/>
      <c r="S28" s="151"/>
      <c r="T28" s="151"/>
      <c r="U28" s="151"/>
      <c r="V28" s="176"/>
      <c r="W28" s="176"/>
      <c r="X28" s="176"/>
      <c r="Y28" s="176"/>
    </row>
    <row r="29" spans="1:25" s="1" customFormat="1" ht="18" customHeight="1">
      <c r="A29" s="211"/>
      <c r="B29" s="211"/>
      <c r="C29" s="274"/>
      <c r="D29" s="274"/>
      <c r="E29" s="232"/>
      <c r="F29" s="232"/>
      <c r="G29" s="232"/>
      <c r="H29" s="232"/>
      <c r="I29" s="232"/>
      <c r="J29" s="277"/>
      <c r="K29" s="278"/>
      <c r="L29" s="28">
        <v>0</v>
      </c>
      <c r="M29" s="13" t="s">
        <v>172</v>
      </c>
      <c r="N29" s="28">
        <v>0</v>
      </c>
      <c r="O29" s="278"/>
      <c r="P29" s="277"/>
      <c r="Q29" s="151"/>
      <c r="R29" s="151"/>
      <c r="S29" s="151"/>
      <c r="T29" s="151"/>
      <c r="U29" s="151"/>
      <c r="V29" s="176"/>
      <c r="W29" s="176"/>
      <c r="X29" s="176"/>
      <c r="Y29" s="176"/>
    </row>
    <row r="30" spans="1:25" s="1" customFormat="1" ht="9.9" customHeight="1">
      <c r="A30" s="70"/>
      <c r="B30" s="65"/>
      <c r="C30" s="48"/>
      <c r="D30" s="48"/>
      <c r="F30" s="49"/>
      <c r="G30" s="49"/>
      <c r="H30" s="49"/>
      <c r="I30" s="49"/>
      <c r="J30" s="28"/>
      <c r="K30" s="71"/>
      <c r="L30" s="28"/>
      <c r="M30" s="12"/>
      <c r="N30" s="28"/>
      <c r="O30" s="71"/>
      <c r="P30" s="28"/>
      <c r="Q30" s="65"/>
      <c r="R30" s="65"/>
      <c r="S30" s="65"/>
      <c r="T30" s="65"/>
      <c r="V30" s="20"/>
      <c r="W30" s="20"/>
      <c r="X30" s="20"/>
      <c r="Y30" s="20"/>
    </row>
    <row r="31" spans="1:25" s="1" customFormat="1" ht="24" customHeight="1">
      <c r="A31" s="279" t="s">
        <v>178</v>
      </c>
      <c r="B31" s="279"/>
      <c r="C31" s="279"/>
      <c r="D31" s="279"/>
      <c r="J31" s="72"/>
      <c r="L31" s="72"/>
      <c r="N31" s="72"/>
      <c r="P31" s="72"/>
      <c r="V31" s="12"/>
      <c r="W31" s="12"/>
      <c r="X31" s="12"/>
      <c r="Y31" s="12"/>
    </row>
    <row r="32" spans="1:25" s="1" customFormat="1" ht="18" customHeight="1">
      <c r="A32" s="211" t="s">
        <v>179</v>
      </c>
      <c r="B32" s="211"/>
      <c r="C32" s="274">
        <v>0.5</v>
      </c>
      <c r="D32" s="274"/>
      <c r="E32" s="232" t="s">
        <v>180</v>
      </c>
      <c r="F32" s="232"/>
      <c r="G32" s="232"/>
      <c r="H32" s="232"/>
      <c r="I32" s="232"/>
      <c r="J32" s="277">
        <f>L32+L34</f>
        <v>0</v>
      </c>
      <c r="K32" s="278" t="s">
        <v>171</v>
      </c>
      <c r="L32" s="28">
        <v>0</v>
      </c>
      <c r="M32" s="13" t="s">
        <v>172</v>
      </c>
      <c r="N32" s="28">
        <v>0</v>
      </c>
      <c r="O32" s="278" t="s">
        <v>173</v>
      </c>
      <c r="P32" s="277">
        <f>N32+N34</f>
        <v>0</v>
      </c>
      <c r="Q32" s="232" t="s">
        <v>181</v>
      </c>
      <c r="R32" s="232"/>
      <c r="S32" s="232"/>
      <c r="T32" s="232"/>
      <c r="U32" s="232"/>
      <c r="V32" s="176" t="s">
        <v>174</v>
      </c>
      <c r="W32" s="176"/>
      <c r="X32" s="176"/>
      <c r="Y32" s="176"/>
    </row>
    <row r="33" spans="1:25" s="1" customFormat="1" ht="18" customHeight="1">
      <c r="A33" s="211"/>
      <c r="B33" s="211"/>
      <c r="C33" s="274"/>
      <c r="D33" s="274"/>
      <c r="E33" s="232"/>
      <c r="F33" s="232"/>
      <c r="G33" s="232"/>
      <c r="H33" s="232"/>
      <c r="I33" s="232"/>
      <c r="J33" s="277"/>
      <c r="K33" s="278"/>
      <c r="L33" s="28"/>
      <c r="M33" s="13" t="s">
        <v>172</v>
      </c>
      <c r="N33" s="28"/>
      <c r="O33" s="278"/>
      <c r="P33" s="277"/>
      <c r="Q33" s="232"/>
      <c r="R33" s="232"/>
      <c r="S33" s="232"/>
      <c r="T33" s="232"/>
      <c r="U33" s="232"/>
      <c r="V33" s="176"/>
      <c r="W33" s="176"/>
      <c r="X33" s="176"/>
      <c r="Y33" s="176"/>
    </row>
    <row r="34" spans="1:25" s="1" customFormat="1" ht="18" customHeight="1">
      <c r="A34" s="211"/>
      <c r="B34" s="211"/>
      <c r="C34" s="274"/>
      <c r="D34" s="274"/>
      <c r="E34" s="232"/>
      <c r="F34" s="232"/>
      <c r="G34" s="232"/>
      <c r="H34" s="232"/>
      <c r="I34" s="232"/>
      <c r="J34" s="277"/>
      <c r="K34" s="278"/>
      <c r="L34" s="28">
        <v>0</v>
      </c>
      <c r="M34" s="13" t="s">
        <v>172</v>
      </c>
      <c r="N34" s="28">
        <v>0</v>
      </c>
      <c r="O34" s="278"/>
      <c r="P34" s="277"/>
      <c r="Q34" s="232"/>
      <c r="R34" s="232"/>
      <c r="S34" s="232"/>
      <c r="T34" s="232"/>
      <c r="U34" s="232"/>
      <c r="V34" s="176"/>
      <c r="W34" s="176"/>
      <c r="X34" s="176"/>
      <c r="Y34" s="176"/>
    </row>
    <row r="35" spans="1:25" s="1" customFormat="1" ht="9.9" customHeight="1">
      <c r="B35" s="65"/>
      <c r="J35" s="72"/>
      <c r="L35" s="72"/>
      <c r="N35" s="72"/>
      <c r="P35" s="72"/>
      <c r="V35" s="12"/>
      <c r="W35" s="12"/>
      <c r="X35" s="12"/>
      <c r="Y35" s="12"/>
    </row>
    <row r="36" spans="1:25" s="1" customFormat="1" ht="18" customHeight="1">
      <c r="A36" s="211" t="s">
        <v>182</v>
      </c>
      <c r="B36" s="211"/>
      <c r="C36" s="274">
        <v>0.5</v>
      </c>
      <c r="D36" s="274"/>
      <c r="E36" s="232" t="s">
        <v>183</v>
      </c>
      <c r="F36" s="232"/>
      <c r="G36" s="232"/>
      <c r="H36" s="232"/>
      <c r="I36" s="232"/>
      <c r="J36" s="277">
        <f>L36+L38</f>
        <v>0</v>
      </c>
      <c r="K36" s="278" t="s">
        <v>171</v>
      </c>
      <c r="L36" s="28">
        <v>0</v>
      </c>
      <c r="M36" s="13" t="s">
        <v>172</v>
      </c>
      <c r="N36" s="28">
        <v>0</v>
      </c>
      <c r="O36" s="278" t="s">
        <v>173</v>
      </c>
      <c r="P36" s="277">
        <f>N36+N38</f>
        <v>0</v>
      </c>
      <c r="Q36" s="151" t="s">
        <v>184</v>
      </c>
      <c r="R36" s="151"/>
      <c r="S36" s="151"/>
      <c r="T36" s="151"/>
      <c r="U36" s="151"/>
      <c r="V36" s="176" t="s">
        <v>174</v>
      </c>
      <c r="W36" s="176"/>
      <c r="X36" s="176"/>
      <c r="Y36" s="176"/>
    </row>
    <row r="37" spans="1:25" s="1" customFormat="1" ht="18" customHeight="1">
      <c r="A37" s="211"/>
      <c r="B37" s="211"/>
      <c r="C37" s="274"/>
      <c r="D37" s="274"/>
      <c r="E37" s="232"/>
      <c r="F37" s="232"/>
      <c r="G37" s="232"/>
      <c r="H37" s="232"/>
      <c r="I37" s="232"/>
      <c r="J37" s="277"/>
      <c r="K37" s="278"/>
      <c r="L37" s="28"/>
      <c r="M37" s="13" t="s">
        <v>172</v>
      </c>
      <c r="N37" s="28"/>
      <c r="O37" s="278"/>
      <c r="P37" s="277"/>
      <c r="Q37" s="151"/>
      <c r="R37" s="151"/>
      <c r="S37" s="151"/>
      <c r="T37" s="151"/>
      <c r="U37" s="151"/>
      <c r="V37" s="176"/>
      <c r="W37" s="176"/>
      <c r="X37" s="176"/>
      <c r="Y37" s="176"/>
    </row>
    <row r="38" spans="1:25" s="1" customFormat="1" ht="18" customHeight="1">
      <c r="A38" s="211"/>
      <c r="B38" s="211"/>
      <c r="C38" s="274"/>
      <c r="D38" s="274"/>
      <c r="E38" s="232"/>
      <c r="F38" s="232"/>
      <c r="G38" s="232"/>
      <c r="H38" s="232"/>
      <c r="I38" s="232"/>
      <c r="J38" s="277"/>
      <c r="K38" s="278"/>
      <c r="L38" s="28">
        <v>0</v>
      </c>
      <c r="M38" s="13" t="s">
        <v>172</v>
      </c>
      <c r="N38" s="28">
        <v>0</v>
      </c>
      <c r="O38" s="278"/>
      <c r="P38" s="277"/>
      <c r="Q38" s="151"/>
      <c r="R38" s="151"/>
      <c r="S38" s="151"/>
      <c r="T38" s="151"/>
      <c r="U38" s="151"/>
      <c r="V38" s="176"/>
      <c r="W38" s="176"/>
      <c r="X38" s="176"/>
      <c r="Y38" s="176"/>
    </row>
    <row r="39" spans="1:25" s="1" customFormat="1" ht="9.9" customHeight="1">
      <c r="A39" s="70"/>
      <c r="B39" s="65"/>
      <c r="C39" s="48"/>
      <c r="D39" s="48"/>
      <c r="F39" s="49"/>
      <c r="G39" s="49"/>
      <c r="H39" s="49"/>
      <c r="I39" s="49"/>
      <c r="J39" s="28"/>
      <c r="K39" s="71"/>
      <c r="L39" s="28"/>
      <c r="M39" s="12"/>
      <c r="N39" s="28"/>
      <c r="O39" s="71"/>
      <c r="P39" s="28"/>
      <c r="Q39" s="65"/>
      <c r="R39" s="65"/>
      <c r="S39" s="65"/>
      <c r="T39" s="65"/>
      <c r="V39" s="20"/>
      <c r="W39" s="20"/>
      <c r="X39" s="20"/>
      <c r="Y39" s="20"/>
    </row>
    <row r="40" spans="1:25" s="1" customFormat="1" ht="24" customHeight="1">
      <c r="A40" s="279" t="s">
        <v>185</v>
      </c>
      <c r="B40" s="279"/>
      <c r="C40" s="279"/>
      <c r="D40" s="279"/>
      <c r="J40" s="72"/>
      <c r="L40" s="72"/>
      <c r="N40" s="72"/>
      <c r="P40" s="72"/>
    </row>
    <row r="41" spans="1:25" s="1" customFormat="1" ht="18" customHeight="1">
      <c r="A41" s="211" t="s">
        <v>186</v>
      </c>
      <c r="B41" s="211"/>
      <c r="C41" s="274">
        <v>0.58333333333333337</v>
      </c>
      <c r="D41" s="274"/>
      <c r="E41" s="232" t="s">
        <v>187</v>
      </c>
      <c r="F41" s="232"/>
      <c r="G41" s="232"/>
      <c r="H41" s="232"/>
      <c r="I41" s="232"/>
      <c r="J41" s="275">
        <f>L41+L42+L43</f>
        <v>0</v>
      </c>
      <c r="K41" s="276" t="s">
        <v>171</v>
      </c>
      <c r="L41" s="28">
        <v>0</v>
      </c>
      <c r="M41" s="13" t="s">
        <v>172</v>
      </c>
      <c r="N41" s="28">
        <v>0</v>
      </c>
      <c r="O41" s="276" t="s">
        <v>173</v>
      </c>
      <c r="P41" s="275">
        <f>N41+N42+N43</f>
        <v>0</v>
      </c>
      <c r="Q41" s="232" t="s">
        <v>188</v>
      </c>
      <c r="R41" s="232"/>
      <c r="S41" s="232"/>
      <c r="T41" s="232"/>
      <c r="U41" s="232"/>
      <c r="V41" s="176" t="s">
        <v>174</v>
      </c>
      <c r="W41" s="176"/>
      <c r="X41" s="176"/>
      <c r="Y41" s="176"/>
    </row>
    <row r="42" spans="1:25" s="1" customFormat="1" ht="18" customHeight="1">
      <c r="A42" s="211"/>
      <c r="B42" s="211"/>
      <c r="C42" s="274"/>
      <c r="D42" s="274"/>
      <c r="E42" s="232"/>
      <c r="F42" s="232"/>
      <c r="G42" s="232"/>
      <c r="H42" s="232"/>
      <c r="I42" s="232"/>
      <c r="J42" s="275"/>
      <c r="K42" s="276"/>
      <c r="L42" s="28">
        <v>0</v>
      </c>
      <c r="M42" s="13" t="s">
        <v>172</v>
      </c>
      <c r="N42" s="28">
        <v>0</v>
      </c>
      <c r="O42" s="276"/>
      <c r="P42" s="275"/>
      <c r="Q42" s="232"/>
      <c r="R42" s="232"/>
      <c r="S42" s="232"/>
      <c r="T42" s="232"/>
      <c r="U42" s="232"/>
      <c r="V42" s="176"/>
      <c r="W42" s="176"/>
      <c r="X42" s="176"/>
      <c r="Y42" s="176"/>
    </row>
    <row r="43" spans="1:25" s="1" customFormat="1" ht="18" customHeight="1">
      <c r="A43" s="211"/>
      <c r="B43" s="211"/>
      <c r="C43" s="274"/>
      <c r="D43" s="274"/>
      <c r="E43" s="232"/>
      <c r="F43" s="232"/>
      <c r="G43" s="232"/>
      <c r="H43" s="232"/>
      <c r="I43" s="232"/>
      <c r="J43" s="275"/>
      <c r="K43" s="276"/>
      <c r="L43" s="28">
        <v>0</v>
      </c>
      <c r="M43" s="13" t="s">
        <v>172</v>
      </c>
      <c r="N43" s="28">
        <v>0</v>
      </c>
      <c r="O43" s="276"/>
      <c r="P43" s="275"/>
      <c r="Q43" s="232"/>
      <c r="R43" s="232"/>
      <c r="S43" s="232"/>
      <c r="T43" s="232"/>
      <c r="U43" s="232"/>
      <c r="V43" s="176"/>
      <c r="W43" s="176"/>
      <c r="X43" s="176"/>
      <c r="Y43" s="176"/>
    </row>
    <row r="44" spans="1:25" ht="11.1" customHeight="1"/>
    <row r="45" spans="1:25" ht="30">
      <c r="A45" s="73" t="s">
        <v>189</v>
      </c>
      <c r="B45" s="54"/>
      <c r="C45" s="74"/>
      <c r="D45" s="74"/>
      <c r="E45" s="75"/>
      <c r="F45" s="75"/>
      <c r="G45" s="75"/>
      <c r="H45" s="75"/>
      <c r="I45" s="72"/>
      <c r="J45" s="50"/>
      <c r="K45" s="12"/>
      <c r="L45" s="12"/>
      <c r="M45" s="12"/>
      <c r="N45" s="50"/>
      <c r="O45" s="28"/>
      <c r="P45" s="75"/>
      <c r="Q45" s="75"/>
      <c r="R45" s="75"/>
      <c r="S45" s="75"/>
      <c r="T45" s="54"/>
      <c r="U45" s="54"/>
      <c r="V45" s="54"/>
      <c r="W45" s="54"/>
    </row>
    <row r="46" spans="1:25" ht="28.2">
      <c r="A46" s="1"/>
      <c r="B46" s="54"/>
      <c r="C46" s="74"/>
      <c r="D46" s="74"/>
      <c r="E46" s="75"/>
      <c r="F46" s="75"/>
      <c r="G46" s="75"/>
      <c r="H46" s="75"/>
      <c r="I46" s="72"/>
      <c r="J46" s="50"/>
      <c r="K46" s="12"/>
      <c r="L46" s="12"/>
      <c r="M46" s="76" t="s">
        <v>190</v>
      </c>
      <c r="N46" s="50"/>
      <c r="O46" s="77"/>
      <c r="P46" s="77"/>
      <c r="Q46" s="77"/>
      <c r="R46" s="77"/>
      <c r="S46" s="77"/>
      <c r="T46" s="78"/>
      <c r="U46" s="78"/>
      <c r="V46" s="78"/>
      <c r="W46" s="78"/>
    </row>
    <row r="47" spans="1:25" ht="24.9" customHeight="1">
      <c r="B47" s="270" t="s">
        <v>191</v>
      </c>
      <c r="C47" s="270"/>
      <c r="D47" s="269"/>
      <c r="E47" s="269"/>
      <c r="F47" s="269"/>
      <c r="G47" s="269"/>
      <c r="H47" s="269"/>
      <c r="I47" s="269"/>
      <c r="J47" s="269"/>
      <c r="K47" s="269"/>
      <c r="N47" s="265">
        <v>1</v>
      </c>
      <c r="O47" s="267" t="s">
        <v>192</v>
      </c>
      <c r="P47" s="267"/>
      <c r="Q47" s="267"/>
      <c r="R47" s="267"/>
      <c r="T47" s="265">
        <v>9</v>
      </c>
      <c r="U47" s="267" t="s">
        <v>192</v>
      </c>
      <c r="V47" s="267"/>
      <c r="W47" s="267"/>
      <c r="X47" s="267"/>
    </row>
    <row r="48" spans="1:25" ht="12.9" customHeight="1">
      <c r="B48" s="271"/>
      <c r="C48" s="271"/>
      <c r="D48" s="272"/>
      <c r="E48" s="272"/>
      <c r="F48" s="272"/>
      <c r="G48" s="272"/>
      <c r="H48" s="272"/>
      <c r="I48" s="272"/>
      <c r="J48" s="272"/>
      <c r="K48" s="272"/>
      <c r="N48" s="266"/>
      <c r="O48" s="268"/>
      <c r="P48" s="268"/>
      <c r="Q48" s="268"/>
      <c r="R48" s="268"/>
      <c r="T48" s="266"/>
      <c r="U48" s="268"/>
      <c r="V48" s="268"/>
      <c r="W48" s="268"/>
      <c r="X48" s="268"/>
    </row>
    <row r="49" spans="2:24" ht="9.9" customHeight="1">
      <c r="B49" s="79"/>
      <c r="C49" s="79"/>
      <c r="D49" s="76"/>
      <c r="N49" s="78"/>
      <c r="T49" s="78"/>
      <c r="U49" s="39"/>
      <c r="V49" s="39"/>
      <c r="W49" s="39"/>
      <c r="X49" s="39"/>
    </row>
    <row r="50" spans="2:24" ht="24.9" customHeight="1">
      <c r="B50" s="270" t="s">
        <v>193</v>
      </c>
      <c r="C50" s="270"/>
      <c r="D50" s="205"/>
      <c r="E50" s="205"/>
      <c r="F50" s="205"/>
      <c r="G50" s="205"/>
      <c r="H50" s="205"/>
      <c r="I50" s="205"/>
      <c r="J50" s="205"/>
      <c r="K50" s="205"/>
      <c r="N50" s="265">
        <v>2</v>
      </c>
      <c r="O50" s="267" t="s">
        <v>192</v>
      </c>
      <c r="P50" s="267"/>
      <c r="Q50" s="267"/>
      <c r="R50" s="267"/>
      <c r="T50" s="265">
        <v>10</v>
      </c>
      <c r="U50" s="267" t="s">
        <v>192</v>
      </c>
      <c r="V50" s="267"/>
      <c r="W50" s="267"/>
      <c r="X50" s="267"/>
    </row>
    <row r="51" spans="2:24" ht="12.9" customHeight="1">
      <c r="B51" s="271"/>
      <c r="C51" s="271"/>
      <c r="D51" s="273"/>
      <c r="E51" s="273"/>
      <c r="F51" s="273"/>
      <c r="G51" s="273"/>
      <c r="H51" s="273"/>
      <c r="I51" s="273"/>
      <c r="J51" s="273"/>
      <c r="K51" s="273"/>
      <c r="N51" s="266"/>
      <c r="O51" s="268"/>
      <c r="P51" s="268"/>
      <c r="Q51" s="268"/>
      <c r="R51" s="268"/>
      <c r="T51" s="266"/>
      <c r="U51" s="268"/>
      <c r="V51" s="268"/>
      <c r="W51" s="268"/>
      <c r="X51" s="268"/>
    </row>
    <row r="52" spans="2:24" ht="9.9" customHeight="1">
      <c r="B52" s="76"/>
      <c r="C52" s="76"/>
      <c r="D52" s="76"/>
      <c r="E52" s="76"/>
      <c r="F52" s="76"/>
      <c r="G52" s="76"/>
      <c r="H52" s="76"/>
      <c r="I52" s="76"/>
      <c r="J52" s="76"/>
      <c r="N52" s="78"/>
    </row>
    <row r="53" spans="2:24" ht="24.9" customHeight="1"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N53" s="265">
        <v>3</v>
      </c>
      <c r="O53" s="267" t="s">
        <v>192</v>
      </c>
      <c r="P53" s="267"/>
      <c r="Q53" s="267"/>
      <c r="R53" s="267"/>
      <c r="T53" s="265">
        <v>11</v>
      </c>
      <c r="U53" s="267" t="s">
        <v>192</v>
      </c>
      <c r="V53" s="267"/>
      <c r="W53" s="267"/>
      <c r="X53" s="267"/>
    </row>
    <row r="54" spans="2:24" ht="12.9" customHeight="1"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N54" s="266"/>
      <c r="O54" s="268"/>
      <c r="P54" s="268"/>
      <c r="Q54" s="268"/>
      <c r="R54" s="268"/>
      <c r="T54" s="266"/>
      <c r="U54" s="268"/>
      <c r="V54" s="268"/>
      <c r="W54" s="268"/>
      <c r="X54" s="268"/>
    </row>
    <row r="55" spans="2:24" ht="9.9" customHeight="1">
      <c r="B55" s="76"/>
      <c r="C55" s="76"/>
      <c r="D55" s="76"/>
      <c r="N55" s="78"/>
      <c r="T55" s="54"/>
      <c r="X55" s="54"/>
    </row>
    <row r="56" spans="2:24" ht="24.9" customHeight="1">
      <c r="B56" s="269" t="s">
        <v>194</v>
      </c>
      <c r="C56" s="269"/>
      <c r="D56" s="269"/>
      <c r="E56" s="269"/>
      <c r="F56" s="269"/>
      <c r="G56" s="269"/>
      <c r="H56" s="269"/>
      <c r="I56" s="269"/>
      <c r="J56" s="269"/>
      <c r="K56" s="269"/>
      <c r="N56" s="265">
        <v>4</v>
      </c>
      <c r="O56" s="267" t="s">
        <v>192</v>
      </c>
      <c r="P56" s="267"/>
      <c r="Q56" s="267"/>
      <c r="R56" s="267"/>
      <c r="T56" s="265">
        <v>12</v>
      </c>
      <c r="U56" s="267" t="s">
        <v>192</v>
      </c>
      <c r="V56" s="267"/>
      <c r="W56" s="267"/>
      <c r="X56" s="267"/>
    </row>
    <row r="57" spans="2:24" ht="12.9" customHeight="1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N57" s="266"/>
      <c r="O57" s="268"/>
      <c r="P57" s="268"/>
      <c r="Q57" s="268"/>
      <c r="R57" s="268"/>
      <c r="T57" s="266"/>
      <c r="U57" s="268"/>
      <c r="V57" s="268"/>
      <c r="W57" s="268"/>
      <c r="X57" s="268"/>
    </row>
    <row r="58" spans="2:24" ht="9.9" customHeight="1">
      <c r="B58" s="76"/>
      <c r="C58" s="76"/>
      <c r="D58" s="76"/>
      <c r="N58" s="78"/>
      <c r="O58" s="39"/>
      <c r="P58" s="39"/>
      <c r="Q58" s="39"/>
      <c r="R58" s="39"/>
      <c r="T58" s="78"/>
      <c r="X58" s="54"/>
    </row>
    <row r="59" spans="2:24" ht="24.9" customHeight="1">
      <c r="B59" s="269" t="s">
        <v>194</v>
      </c>
      <c r="C59" s="269"/>
      <c r="D59" s="205"/>
      <c r="E59" s="205"/>
      <c r="F59" s="205"/>
      <c r="G59" s="205"/>
      <c r="H59" s="205"/>
      <c r="I59" s="205"/>
      <c r="J59" s="205"/>
      <c r="K59" s="205"/>
      <c r="N59" s="265">
        <v>5</v>
      </c>
      <c r="O59" s="267" t="s">
        <v>192</v>
      </c>
      <c r="P59" s="267"/>
      <c r="Q59" s="267"/>
      <c r="R59" s="267"/>
      <c r="T59" s="54">
        <v>13</v>
      </c>
      <c r="U59" s="267" t="s">
        <v>192</v>
      </c>
      <c r="V59" s="267"/>
      <c r="W59" s="267"/>
      <c r="X59" s="267"/>
    </row>
    <row r="60" spans="2:24" ht="12.9" customHeight="1">
      <c r="B60" s="272"/>
      <c r="C60" s="272"/>
      <c r="D60" s="273"/>
      <c r="E60" s="273"/>
      <c r="F60" s="273"/>
      <c r="G60" s="273"/>
      <c r="H60" s="273"/>
      <c r="I60" s="273"/>
      <c r="J60" s="273"/>
      <c r="K60" s="273"/>
      <c r="N60" s="266"/>
      <c r="O60" s="268"/>
      <c r="P60" s="268"/>
      <c r="Q60" s="268"/>
      <c r="R60" s="268"/>
      <c r="T60" s="83"/>
      <c r="U60" s="268"/>
      <c r="V60" s="268"/>
      <c r="W60" s="268"/>
      <c r="X60" s="268"/>
    </row>
    <row r="61" spans="2:24" ht="9.9" customHeight="1">
      <c r="B61" s="76"/>
      <c r="C61" s="76"/>
      <c r="D61" s="76"/>
      <c r="N61" s="78"/>
      <c r="O61" s="39"/>
      <c r="P61" s="39"/>
      <c r="Q61" s="39"/>
      <c r="R61" s="39"/>
      <c r="T61" s="78"/>
    </row>
    <row r="62" spans="2:24" ht="24.9" customHeight="1">
      <c r="B62" s="79"/>
      <c r="C62" s="79"/>
      <c r="D62" s="76"/>
      <c r="E62" s="76"/>
      <c r="F62" s="76"/>
      <c r="G62" s="76"/>
      <c r="H62" s="76"/>
      <c r="I62" s="76"/>
      <c r="J62" s="76"/>
      <c r="K62" s="76"/>
      <c r="N62" s="265">
        <v>6</v>
      </c>
      <c r="O62" s="267" t="s">
        <v>192</v>
      </c>
      <c r="P62" s="267"/>
      <c r="Q62" s="267"/>
      <c r="R62" s="267"/>
      <c r="T62" s="54">
        <v>14</v>
      </c>
      <c r="U62" s="267" t="s">
        <v>192</v>
      </c>
      <c r="V62" s="267"/>
      <c r="W62" s="267"/>
      <c r="X62" s="267"/>
    </row>
    <row r="63" spans="2:24" ht="12.9" customHeight="1">
      <c r="B63" s="79"/>
      <c r="C63" s="79"/>
      <c r="D63" s="76"/>
      <c r="E63" s="76"/>
      <c r="F63" s="76"/>
      <c r="G63" s="76"/>
      <c r="H63" s="76"/>
      <c r="I63" s="76"/>
      <c r="J63" s="76"/>
      <c r="K63" s="76"/>
      <c r="N63" s="266"/>
      <c r="O63" s="268"/>
      <c r="P63" s="268"/>
      <c r="Q63" s="268"/>
      <c r="R63" s="268"/>
      <c r="T63" s="83"/>
      <c r="U63" s="268"/>
      <c r="V63" s="268"/>
      <c r="W63" s="268"/>
      <c r="X63" s="268"/>
    </row>
    <row r="64" spans="2:24" ht="9.9" customHeight="1">
      <c r="B64" s="76"/>
      <c r="C64" s="76"/>
      <c r="D64" s="76"/>
      <c r="N64" s="78"/>
      <c r="O64" s="39"/>
      <c r="P64" s="39"/>
      <c r="Q64" s="39"/>
      <c r="R64" s="39"/>
      <c r="T64" s="78"/>
      <c r="U64" s="39"/>
      <c r="V64" s="39"/>
      <c r="W64" s="39"/>
      <c r="X64" s="39"/>
    </row>
    <row r="65" spans="2:24" ht="24.9" customHeight="1">
      <c r="B65" s="76"/>
      <c r="C65" s="76"/>
      <c r="D65" s="76"/>
      <c r="N65" s="265">
        <v>7</v>
      </c>
      <c r="O65" s="267" t="s">
        <v>192</v>
      </c>
      <c r="P65" s="267"/>
      <c r="Q65" s="267"/>
      <c r="R65" s="267"/>
      <c r="T65" s="54">
        <v>15</v>
      </c>
      <c r="U65" s="267" t="s">
        <v>192</v>
      </c>
      <c r="V65" s="267"/>
      <c r="W65" s="267"/>
      <c r="X65" s="267"/>
    </row>
    <row r="66" spans="2:24" ht="12.9" customHeight="1">
      <c r="B66" s="76"/>
      <c r="C66" s="76"/>
      <c r="D66" s="76"/>
      <c r="N66" s="266"/>
      <c r="O66" s="268"/>
      <c r="P66" s="268"/>
      <c r="Q66" s="268"/>
      <c r="R66" s="268"/>
      <c r="T66" s="83"/>
      <c r="U66" s="268"/>
      <c r="V66" s="268"/>
      <c r="W66" s="268"/>
      <c r="X66" s="268"/>
    </row>
    <row r="67" spans="2:24" ht="9.9" customHeight="1">
      <c r="B67" s="76"/>
      <c r="N67" s="78"/>
      <c r="O67" s="39"/>
      <c r="P67" s="39"/>
      <c r="Q67" s="39"/>
      <c r="R67" s="39"/>
      <c r="T67" s="78"/>
      <c r="U67" s="39"/>
      <c r="V67" s="39"/>
      <c r="W67" s="39"/>
      <c r="X67" s="39"/>
    </row>
    <row r="68" spans="2:24" ht="24.9" customHeight="1">
      <c r="C68" s="79"/>
      <c r="D68" s="79"/>
      <c r="N68" s="265">
        <v>8</v>
      </c>
      <c r="O68" s="267" t="s">
        <v>192</v>
      </c>
      <c r="P68" s="267"/>
      <c r="Q68" s="267"/>
      <c r="R68" s="267"/>
      <c r="T68" s="54">
        <v>16</v>
      </c>
      <c r="U68" s="267" t="s">
        <v>192</v>
      </c>
      <c r="V68" s="267"/>
      <c r="W68" s="267"/>
      <c r="X68" s="267"/>
    </row>
    <row r="69" spans="2:24" ht="12.9" customHeight="1">
      <c r="B69" s="79"/>
      <c r="C69" s="79"/>
      <c r="D69" s="79"/>
      <c r="N69" s="266"/>
      <c r="O69" s="268"/>
      <c r="P69" s="268"/>
      <c r="Q69" s="268"/>
      <c r="R69" s="268"/>
      <c r="T69" s="83"/>
      <c r="U69" s="268"/>
      <c r="V69" s="268"/>
      <c r="W69" s="268"/>
      <c r="X69" s="268"/>
    </row>
    <row r="70" spans="2:24" ht="9.9" customHeight="1">
      <c r="B70" s="79"/>
      <c r="C70" s="79"/>
      <c r="D70" s="79"/>
      <c r="N70" s="78"/>
      <c r="O70" s="39"/>
      <c r="P70" s="39"/>
      <c r="Q70" s="39"/>
      <c r="R70" s="39"/>
      <c r="T70" s="78"/>
      <c r="U70" s="39"/>
      <c r="V70" s="39"/>
      <c r="W70" s="39"/>
      <c r="X70" s="39"/>
    </row>
  </sheetData>
  <mergeCells count="125">
    <mergeCell ref="U68:X69"/>
    <mergeCell ref="U65:X66"/>
    <mergeCell ref="O1:Q1"/>
    <mergeCell ref="R1:Y1"/>
    <mergeCell ref="S2:X2"/>
    <mergeCell ref="M4:N4"/>
    <mergeCell ref="U7:V7"/>
    <mergeCell ref="X7:Y7"/>
    <mergeCell ref="U8:V12"/>
    <mergeCell ref="X8:Y12"/>
    <mergeCell ref="P23:P25"/>
    <mergeCell ref="Q23:U25"/>
    <mergeCell ref="V23:Y25"/>
    <mergeCell ref="Q27:U29"/>
    <mergeCell ref="V27:Y29"/>
    <mergeCell ref="V32:Y34"/>
    <mergeCell ref="N62:N63"/>
    <mergeCell ref="O62:R63"/>
    <mergeCell ref="U62:X63"/>
    <mergeCell ref="O65:R66"/>
    <mergeCell ref="N68:N69"/>
    <mergeCell ref="O68:R69"/>
    <mergeCell ref="B8:C12"/>
    <mergeCell ref="E8:F12"/>
    <mergeCell ref="H8:I12"/>
    <mergeCell ref="K8:L12"/>
    <mergeCell ref="O8:P12"/>
    <mergeCell ref="R8:S12"/>
    <mergeCell ref="B7:C7"/>
    <mergeCell ref="E7:F7"/>
    <mergeCell ref="H7:I7"/>
    <mergeCell ref="K7:L7"/>
    <mergeCell ref="O7:P7"/>
    <mergeCell ref="R7:S7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27:B29"/>
    <mergeCell ref="C27:D29"/>
    <mergeCell ref="E27:I29"/>
    <mergeCell ref="J27:J29"/>
    <mergeCell ref="K27:K29"/>
    <mergeCell ref="O27:O29"/>
    <mergeCell ref="P27:P29"/>
    <mergeCell ref="A23:B25"/>
    <mergeCell ref="C23:D25"/>
    <mergeCell ref="E23:I25"/>
    <mergeCell ref="J23:J25"/>
    <mergeCell ref="K23:K25"/>
    <mergeCell ref="O23:O25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A36:B38"/>
    <mergeCell ref="C36:D38"/>
    <mergeCell ref="E36:I38"/>
    <mergeCell ref="J36:J38"/>
    <mergeCell ref="K36:K38"/>
    <mergeCell ref="O36:O38"/>
    <mergeCell ref="P36:P38"/>
    <mergeCell ref="Q36:U38"/>
    <mergeCell ref="A40:D40"/>
    <mergeCell ref="J41:J43"/>
    <mergeCell ref="K41:K43"/>
    <mergeCell ref="O41:O43"/>
    <mergeCell ref="P41:P43"/>
    <mergeCell ref="Q41:U43"/>
    <mergeCell ref="B59:C60"/>
    <mergeCell ref="D59:K60"/>
    <mergeCell ref="N59:N60"/>
    <mergeCell ref="O59:R60"/>
    <mergeCell ref="U59:X60"/>
    <mergeCell ref="T56:T57"/>
    <mergeCell ref="U56:X57"/>
    <mergeCell ref="B56:C57"/>
    <mergeCell ref="D56:K57"/>
    <mergeCell ref="N56:N57"/>
    <mergeCell ref="O56:R57"/>
    <mergeCell ref="E1:J1"/>
    <mergeCell ref="T47:T48"/>
    <mergeCell ref="U47:X48"/>
    <mergeCell ref="T50:T51"/>
    <mergeCell ref="U50:X51"/>
    <mergeCell ref="N65:N66"/>
    <mergeCell ref="O50:R51"/>
    <mergeCell ref="B53:K54"/>
    <mergeCell ref="N53:N54"/>
    <mergeCell ref="O53:R54"/>
    <mergeCell ref="V41:Y43"/>
    <mergeCell ref="B47:C48"/>
    <mergeCell ref="D47:K48"/>
    <mergeCell ref="N47:N48"/>
    <mergeCell ref="O47:R48"/>
    <mergeCell ref="T53:T54"/>
    <mergeCell ref="U53:X54"/>
    <mergeCell ref="B50:C51"/>
    <mergeCell ref="D50:K51"/>
    <mergeCell ref="N50:N51"/>
    <mergeCell ref="V36:Y38"/>
    <mergeCell ref="A41:B43"/>
    <mergeCell ref="C41:D43"/>
    <mergeCell ref="E41:I43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="70" zoomScaleNormal="100" zoomScaleSheetLayoutView="70" workbookViewId="0">
      <selection activeCell="G34" sqref="G34:J36"/>
    </sheetView>
  </sheetViews>
  <sheetFormatPr defaultRowHeight="13.2"/>
  <cols>
    <col min="1" max="28" width="5.6640625" customWidth="1"/>
  </cols>
  <sheetData>
    <row r="1" spans="1:27" ht="23.1" customHeight="1">
      <c r="A1" s="40" t="s">
        <v>106</v>
      </c>
      <c r="B1" s="40"/>
      <c r="C1" s="40"/>
      <c r="D1" s="234">
        <f>組み合わせ!C4</f>
        <v>44549</v>
      </c>
      <c r="E1" s="235"/>
      <c r="F1" s="235"/>
      <c r="G1" s="40"/>
      <c r="O1" s="235" t="s">
        <v>195</v>
      </c>
      <c r="P1" s="235"/>
      <c r="Q1" s="235"/>
      <c r="S1" s="235" t="str">
        <f>組み合わせ!A5</f>
        <v>キョクトウ青木フィールド（青木サッカー場B）</v>
      </c>
      <c r="T1" s="235"/>
      <c r="U1" s="235"/>
      <c r="V1" s="235"/>
      <c r="W1" s="235"/>
      <c r="X1" s="235"/>
      <c r="Y1" s="235"/>
      <c r="Z1" s="235"/>
      <c r="AA1" s="235"/>
    </row>
    <row r="2" spans="1:27" ht="23.1" customHeight="1">
      <c r="A2" s="40"/>
      <c r="B2" s="40"/>
      <c r="C2" s="40"/>
      <c r="D2" s="40" t="s">
        <v>107</v>
      </c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35"/>
      <c r="P3" s="235"/>
      <c r="Q3" s="235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35" t="s">
        <v>111</v>
      </c>
      <c r="G4" s="235"/>
      <c r="H4" s="40"/>
      <c r="P4" s="29"/>
      <c r="Q4" s="29"/>
      <c r="R4" s="29"/>
      <c r="S4" s="41"/>
      <c r="T4" s="235" t="s">
        <v>117</v>
      </c>
      <c r="U4" s="235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43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4"/>
      <c r="X6" s="2"/>
      <c r="Y6" s="3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7"/>
    </row>
    <row r="8" spans="1:27" ht="20.100000000000001" customHeight="1">
      <c r="A8" s="1"/>
      <c r="B8" s="151">
        <v>1</v>
      </c>
      <c r="C8" s="151"/>
      <c r="D8" s="1"/>
      <c r="E8" s="151">
        <v>2</v>
      </c>
      <c r="F8" s="151"/>
      <c r="G8" s="1"/>
      <c r="H8" s="151">
        <v>3</v>
      </c>
      <c r="I8" s="151"/>
      <c r="J8" s="1"/>
      <c r="K8" s="151">
        <v>4</v>
      </c>
      <c r="L8" s="151"/>
      <c r="M8" s="1"/>
      <c r="N8" s="1"/>
      <c r="P8" s="151">
        <v>5</v>
      </c>
      <c r="Q8" s="151"/>
      <c r="R8" s="1"/>
      <c r="S8" s="151">
        <v>6</v>
      </c>
      <c r="T8" s="151"/>
      <c r="U8" s="1"/>
      <c r="V8" s="151">
        <v>7</v>
      </c>
      <c r="W8" s="151"/>
      <c r="X8" s="1"/>
      <c r="Y8" s="151">
        <v>8</v>
      </c>
      <c r="Z8" s="151"/>
    </row>
    <row r="9" spans="1:27" ht="20.100000000000001" customHeight="1">
      <c r="A9" s="1"/>
      <c r="B9" s="236" t="str">
        <f>組み合わせ!C5</f>
        <v>栃木サッカークラブ　Ｕ－１２</v>
      </c>
      <c r="C9" s="236"/>
      <c r="D9" s="46"/>
      <c r="E9" s="236" t="str">
        <f>組み合わせ!C7</f>
        <v>ＦＣバジェルボ那須烏山</v>
      </c>
      <c r="F9" s="236"/>
      <c r="G9" s="47"/>
      <c r="H9" s="236" t="str">
        <f>組み合わせ!C9</f>
        <v>ともぞうサッカークラブ</v>
      </c>
      <c r="I9" s="236"/>
      <c r="J9" s="47"/>
      <c r="K9" s="236" t="str">
        <f>組み合わせ!C11</f>
        <v>益子ＳＣ</v>
      </c>
      <c r="L9" s="236"/>
      <c r="M9" s="47"/>
      <c r="N9" s="47"/>
      <c r="P9" s="236" t="str">
        <f>組み合わせ!C16</f>
        <v>ＴＥＡＭリフレＳＣ</v>
      </c>
      <c r="Q9" s="236"/>
      <c r="R9" s="47"/>
      <c r="S9" s="236" t="str">
        <f>組み合わせ!C18</f>
        <v>ＦＣみらい</v>
      </c>
      <c r="T9" s="236"/>
      <c r="U9" s="47"/>
      <c r="V9" s="236" t="str">
        <f>組み合わせ!C20</f>
        <v>御厨フットボールクラブ</v>
      </c>
      <c r="W9" s="236"/>
      <c r="X9" s="47"/>
      <c r="Y9" s="236" t="e">
        <f>組み合わせ!#REF!</f>
        <v>#REF!</v>
      </c>
      <c r="Z9" s="236"/>
    </row>
    <row r="10" spans="1:27" ht="20.100000000000001" customHeight="1">
      <c r="A10" s="1"/>
      <c r="B10" s="236"/>
      <c r="C10" s="236"/>
      <c r="D10" s="46"/>
      <c r="E10" s="236"/>
      <c r="F10" s="236"/>
      <c r="G10" s="47"/>
      <c r="H10" s="236"/>
      <c r="I10" s="236"/>
      <c r="J10" s="47"/>
      <c r="K10" s="236"/>
      <c r="L10" s="236"/>
      <c r="M10" s="47"/>
      <c r="N10" s="47"/>
      <c r="O10" s="47"/>
      <c r="P10" s="236"/>
      <c r="Q10" s="236"/>
      <c r="R10" s="47"/>
      <c r="S10" s="236"/>
      <c r="T10" s="236"/>
      <c r="U10" s="47"/>
      <c r="V10" s="236"/>
      <c r="W10" s="236"/>
      <c r="X10" s="47"/>
      <c r="Y10" s="236"/>
      <c r="Z10" s="236"/>
    </row>
    <row r="11" spans="1:27" ht="20.100000000000001" customHeight="1">
      <c r="A11" s="1"/>
      <c r="B11" s="236"/>
      <c r="C11" s="236"/>
      <c r="D11" s="46"/>
      <c r="E11" s="236"/>
      <c r="F11" s="236"/>
      <c r="G11" s="47"/>
      <c r="H11" s="236"/>
      <c r="I11" s="236"/>
      <c r="J11" s="47"/>
      <c r="K11" s="236"/>
      <c r="L11" s="236"/>
      <c r="M11" s="47"/>
      <c r="N11" s="47"/>
      <c r="O11" s="47"/>
      <c r="P11" s="236"/>
      <c r="Q11" s="236"/>
      <c r="R11" s="47"/>
      <c r="S11" s="236"/>
      <c r="T11" s="236"/>
      <c r="U11" s="47"/>
      <c r="V11" s="236"/>
      <c r="W11" s="236"/>
      <c r="X11" s="47"/>
      <c r="Y11" s="236"/>
      <c r="Z11" s="236"/>
    </row>
    <row r="12" spans="1:27" ht="20.100000000000001" customHeight="1">
      <c r="A12" s="1"/>
      <c r="B12" s="236"/>
      <c r="C12" s="236"/>
      <c r="D12" s="46"/>
      <c r="E12" s="236"/>
      <c r="F12" s="236"/>
      <c r="G12" s="47"/>
      <c r="H12" s="236"/>
      <c r="I12" s="236"/>
      <c r="J12" s="47"/>
      <c r="K12" s="236"/>
      <c r="L12" s="236"/>
      <c r="M12" s="47"/>
      <c r="N12" s="47"/>
      <c r="O12" s="47"/>
      <c r="P12" s="236"/>
      <c r="Q12" s="236"/>
      <c r="R12" s="47"/>
      <c r="S12" s="236"/>
      <c r="T12" s="236"/>
      <c r="U12" s="47"/>
      <c r="V12" s="236"/>
      <c r="W12" s="236"/>
      <c r="X12" s="47"/>
      <c r="Y12" s="236"/>
      <c r="Z12" s="236"/>
    </row>
    <row r="13" spans="1:27" ht="20.100000000000001" customHeight="1">
      <c r="A13" s="1"/>
      <c r="B13" s="236"/>
      <c r="C13" s="236"/>
      <c r="D13" s="46"/>
      <c r="E13" s="236"/>
      <c r="F13" s="236"/>
      <c r="G13" s="47"/>
      <c r="H13" s="236"/>
      <c r="I13" s="236"/>
      <c r="J13" s="47"/>
      <c r="K13" s="236"/>
      <c r="L13" s="236"/>
      <c r="M13" s="47"/>
      <c r="N13" s="47"/>
      <c r="O13" s="47"/>
      <c r="P13" s="236"/>
      <c r="Q13" s="236"/>
      <c r="R13" s="47"/>
      <c r="S13" s="236"/>
      <c r="T13" s="236"/>
      <c r="U13" s="47"/>
      <c r="V13" s="236"/>
      <c r="W13" s="236"/>
      <c r="X13" s="47"/>
      <c r="Y13" s="236"/>
      <c r="Z13" s="236"/>
    </row>
    <row r="14" spans="1:27" ht="20.100000000000001" customHeight="1">
      <c r="A14" s="1"/>
      <c r="B14" s="236"/>
      <c r="C14" s="236"/>
      <c r="D14" s="46"/>
      <c r="E14" s="236"/>
      <c r="F14" s="236"/>
      <c r="G14" s="47"/>
      <c r="H14" s="236"/>
      <c r="I14" s="236"/>
      <c r="J14" s="47"/>
      <c r="K14" s="236"/>
      <c r="L14" s="236"/>
      <c r="M14" s="47"/>
      <c r="N14" s="47"/>
      <c r="O14" s="47"/>
      <c r="P14" s="236"/>
      <c r="Q14" s="236"/>
      <c r="R14" s="47"/>
      <c r="S14" s="236"/>
      <c r="T14" s="236"/>
      <c r="U14" s="47"/>
      <c r="V14" s="236"/>
      <c r="W14" s="236"/>
      <c r="X14" s="47"/>
      <c r="Y14" s="236"/>
      <c r="Z14" s="236"/>
    </row>
    <row r="15" spans="1:27" ht="20.100000000000001" customHeight="1">
      <c r="A15" s="1"/>
      <c r="B15" s="236"/>
      <c r="C15" s="236"/>
      <c r="D15" s="46"/>
      <c r="E15" s="236"/>
      <c r="F15" s="236"/>
      <c r="G15" s="47"/>
      <c r="H15" s="236"/>
      <c r="I15" s="236"/>
      <c r="J15" s="47"/>
      <c r="K15" s="236"/>
      <c r="L15" s="236"/>
      <c r="M15" s="47"/>
      <c r="N15" s="47"/>
      <c r="O15" s="47"/>
      <c r="P15" s="236"/>
      <c r="Q15" s="236"/>
      <c r="R15" s="47"/>
      <c r="S15" s="236"/>
      <c r="T15" s="236"/>
      <c r="U15" s="47"/>
      <c r="V15" s="236"/>
      <c r="W15" s="236"/>
      <c r="X15" s="47"/>
      <c r="Y15" s="236"/>
      <c r="Z15" s="236"/>
    </row>
    <row r="16" spans="1:27" ht="20.100000000000001" customHeight="1">
      <c r="A16" s="1"/>
      <c r="B16" s="236"/>
      <c r="C16" s="236"/>
      <c r="D16" s="46"/>
      <c r="E16" s="236"/>
      <c r="F16" s="236"/>
      <c r="G16" s="47"/>
      <c r="H16" s="236"/>
      <c r="I16" s="236"/>
      <c r="J16" s="47"/>
      <c r="K16" s="236"/>
      <c r="L16" s="236"/>
      <c r="M16" s="47"/>
      <c r="N16" s="47"/>
      <c r="O16" s="47"/>
      <c r="P16" s="236"/>
      <c r="Q16" s="236"/>
      <c r="R16" s="47"/>
      <c r="S16" s="236"/>
      <c r="T16" s="236"/>
      <c r="U16" s="47"/>
      <c r="V16" s="236"/>
      <c r="W16" s="236"/>
      <c r="X16" s="47"/>
      <c r="Y16" s="236"/>
      <c r="Z16" s="236"/>
    </row>
    <row r="17" spans="1:26" ht="20.100000000000001" customHeight="1">
      <c r="A17" s="1"/>
      <c r="B17" s="236"/>
      <c r="C17" s="236"/>
      <c r="D17" s="46"/>
      <c r="E17" s="236"/>
      <c r="F17" s="236"/>
      <c r="G17" s="47"/>
      <c r="H17" s="236"/>
      <c r="I17" s="236"/>
      <c r="J17" s="47"/>
      <c r="K17" s="236"/>
      <c r="L17" s="236"/>
      <c r="M17" s="47"/>
      <c r="N17" s="47"/>
      <c r="O17" s="47"/>
      <c r="P17" s="236"/>
      <c r="Q17" s="236"/>
      <c r="R17" s="47"/>
      <c r="S17" s="236"/>
      <c r="T17" s="236"/>
      <c r="U17" s="47"/>
      <c r="V17" s="236"/>
      <c r="W17" s="236"/>
      <c r="X17" s="47"/>
      <c r="Y17" s="236"/>
      <c r="Z17" s="23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33" t="s">
        <v>196</v>
      </c>
      <c r="W19" s="233"/>
      <c r="X19" s="233"/>
      <c r="Y19" s="233"/>
      <c r="Z19" s="13"/>
    </row>
    <row r="20" spans="1:26" ht="17.100000000000001" customHeight="1">
      <c r="C20" s="151" t="s">
        <v>111</v>
      </c>
      <c r="D20" s="151" t="s">
        <v>112</v>
      </c>
      <c r="E20" s="229">
        <v>0.375</v>
      </c>
      <c r="F20" s="229"/>
      <c r="G20" s="211" t="str">
        <f>B9</f>
        <v>栃木サッカークラブ　Ｕ－１２</v>
      </c>
      <c r="H20" s="211"/>
      <c r="I20" s="211"/>
      <c r="J20" s="211"/>
      <c r="K20" s="239">
        <f>M20+M21+M22</f>
        <v>0</v>
      </c>
      <c r="L20" s="210" t="s">
        <v>113</v>
      </c>
      <c r="M20" s="10"/>
      <c r="N20" s="10" t="s">
        <v>114</v>
      </c>
      <c r="O20" s="10"/>
      <c r="P20" s="210" t="s">
        <v>115</v>
      </c>
      <c r="Q20" s="239">
        <f>O20+O21+O22</f>
        <v>0</v>
      </c>
      <c r="R20" s="211" t="str">
        <f>E9</f>
        <v>ＦＣバジェルボ那須烏山</v>
      </c>
      <c r="S20" s="211"/>
      <c r="T20" s="211"/>
      <c r="U20" s="211"/>
      <c r="V20" s="151" t="s">
        <v>197</v>
      </c>
      <c r="W20" s="151"/>
      <c r="X20" s="151"/>
      <c r="Y20" s="151"/>
      <c r="Z20" s="12"/>
    </row>
    <row r="21" spans="1:26" ht="17.100000000000001" customHeight="1">
      <c r="C21" s="151"/>
      <c r="D21" s="151"/>
      <c r="E21" s="229"/>
      <c r="F21" s="229"/>
      <c r="G21" s="211"/>
      <c r="H21" s="211"/>
      <c r="I21" s="211"/>
      <c r="J21" s="211"/>
      <c r="K21" s="239"/>
      <c r="L21" s="210"/>
      <c r="M21" s="10"/>
      <c r="N21" s="10" t="s">
        <v>114</v>
      </c>
      <c r="O21" s="10"/>
      <c r="P21" s="210"/>
      <c r="Q21" s="239"/>
      <c r="R21" s="211"/>
      <c r="S21" s="211"/>
      <c r="T21" s="211"/>
      <c r="U21" s="211"/>
      <c r="V21" s="151"/>
      <c r="W21" s="151"/>
      <c r="X21" s="151"/>
      <c r="Y21" s="151"/>
      <c r="Z21" s="12"/>
    </row>
    <row r="22" spans="1:26" ht="17.100000000000001" customHeight="1">
      <c r="C22" s="151"/>
      <c r="D22" s="151"/>
      <c r="E22" s="229"/>
      <c r="F22" s="229"/>
      <c r="G22" s="211"/>
      <c r="H22" s="211"/>
      <c r="I22" s="211"/>
      <c r="J22" s="211"/>
      <c r="K22" s="239"/>
      <c r="L22" s="210"/>
      <c r="M22" s="10"/>
      <c r="N22" s="10" t="s">
        <v>114</v>
      </c>
      <c r="O22" s="10"/>
      <c r="P22" s="210"/>
      <c r="Q22" s="239"/>
      <c r="R22" s="211"/>
      <c r="S22" s="211"/>
      <c r="T22" s="211"/>
      <c r="U22" s="211"/>
      <c r="V22" s="151"/>
      <c r="W22" s="151"/>
      <c r="X22" s="151"/>
      <c r="Y22" s="151"/>
      <c r="Z22" s="12"/>
    </row>
    <row r="23" spans="1:26" ht="17.100000000000001" customHeight="1">
      <c r="C23" s="151" t="s">
        <v>117</v>
      </c>
      <c r="D23" s="151" t="s">
        <v>112</v>
      </c>
      <c r="E23" s="229">
        <v>0.375</v>
      </c>
      <c r="F23" s="229"/>
      <c r="G23" s="211" t="str">
        <f>H9</f>
        <v>ともぞうサッカークラブ</v>
      </c>
      <c r="H23" s="211"/>
      <c r="I23" s="211"/>
      <c r="J23" s="211"/>
      <c r="K23" s="239">
        <f>M23+M24+M25</f>
        <v>0</v>
      </c>
      <c r="L23" s="210" t="s">
        <v>113</v>
      </c>
      <c r="M23" s="10"/>
      <c r="N23" s="10" t="s">
        <v>114</v>
      </c>
      <c r="O23" s="10"/>
      <c r="P23" s="210" t="s">
        <v>115</v>
      </c>
      <c r="Q23" s="239">
        <f>O23+O24+O25</f>
        <v>0</v>
      </c>
      <c r="R23" s="211" t="str">
        <f>K9</f>
        <v>益子ＳＣ</v>
      </c>
      <c r="S23" s="211"/>
      <c r="T23" s="211"/>
      <c r="U23" s="211"/>
      <c r="V23" s="151" t="s">
        <v>198</v>
      </c>
      <c r="W23" s="151"/>
      <c r="X23" s="151"/>
      <c r="Y23" s="151"/>
      <c r="Z23" s="12"/>
    </row>
    <row r="24" spans="1:26" ht="17.100000000000001" customHeight="1">
      <c r="C24" s="151"/>
      <c r="D24" s="151"/>
      <c r="E24" s="229"/>
      <c r="F24" s="229"/>
      <c r="G24" s="211"/>
      <c r="H24" s="211"/>
      <c r="I24" s="211"/>
      <c r="J24" s="211"/>
      <c r="K24" s="239"/>
      <c r="L24" s="210"/>
      <c r="M24" s="10"/>
      <c r="N24" s="10" t="s">
        <v>114</v>
      </c>
      <c r="O24" s="10"/>
      <c r="P24" s="210"/>
      <c r="Q24" s="239"/>
      <c r="R24" s="211"/>
      <c r="S24" s="211"/>
      <c r="T24" s="211"/>
      <c r="U24" s="211"/>
      <c r="V24" s="151"/>
      <c r="W24" s="151"/>
      <c r="X24" s="151"/>
      <c r="Y24" s="151"/>
      <c r="Z24" s="12"/>
    </row>
    <row r="25" spans="1:26" ht="17.100000000000001" customHeight="1">
      <c r="C25" s="151"/>
      <c r="D25" s="151"/>
      <c r="E25" s="229"/>
      <c r="F25" s="229"/>
      <c r="G25" s="211"/>
      <c r="H25" s="211"/>
      <c r="I25" s="211"/>
      <c r="J25" s="211"/>
      <c r="K25" s="239"/>
      <c r="L25" s="210"/>
      <c r="M25" s="10"/>
      <c r="N25" s="10" t="s">
        <v>114</v>
      </c>
      <c r="O25" s="10"/>
      <c r="P25" s="210"/>
      <c r="Q25" s="239"/>
      <c r="R25" s="211"/>
      <c r="S25" s="211"/>
      <c r="T25" s="211"/>
      <c r="U25" s="211"/>
      <c r="V25" s="151"/>
      <c r="W25" s="151"/>
      <c r="X25" s="151"/>
      <c r="Y25" s="151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1"/>
      <c r="W26" s="39"/>
      <c r="X26" s="39"/>
      <c r="Y26" s="39"/>
      <c r="Z26" s="39"/>
    </row>
    <row r="27" spans="1:26" ht="17.100000000000001" customHeight="1">
      <c r="C27" s="151" t="s">
        <v>111</v>
      </c>
      <c r="D27" s="151" t="s">
        <v>119</v>
      </c>
      <c r="E27" s="229">
        <v>0.41666666666666669</v>
      </c>
      <c r="F27" s="229"/>
      <c r="G27" s="211" t="str">
        <f>P9</f>
        <v>ＴＥＡＭリフレＳＣ</v>
      </c>
      <c r="H27" s="211"/>
      <c r="I27" s="211"/>
      <c r="J27" s="211"/>
      <c r="K27" s="239">
        <f>M27+M28+M29</f>
        <v>0</v>
      </c>
      <c r="L27" s="210" t="s">
        <v>113</v>
      </c>
      <c r="M27" s="10"/>
      <c r="N27" s="10" t="s">
        <v>114</v>
      </c>
      <c r="O27" s="10"/>
      <c r="P27" s="210" t="s">
        <v>115</v>
      </c>
      <c r="Q27" s="239">
        <f>O27+O28+O29</f>
        <v>0</v>
      </c>
      <c r="R27" s="211" t="str">
        <f>S9</f>
        <v>ＦＣみらい</v>
      </c>
      <c r="S27" s="211"/>
      <c r="T27" s="211"/>
      <c r="U27" s="211"/>
      <c r="V27" s="151" t="s">
        <v>199</v>
      </c>
      <c r="W27" s="151"/>
      <c r="X27" s="151"/>
      <c r="Y27" s="151"/>
      <c r="Z27" s="12"/>
    </row>
    <row r="28" spans="1:26" ht="17.100000000000001" customHeight="1">
      <c r="C28" s="151"/>
      <c r="D28" s="151"/>
      <c r="E28" s="229"/>
      <c r="F28" s="229"/>
      <c r="G28" s="211"/>
      <c r="H28" s="211"/>
      <c r="I28" s="211"/>
      <c r="J28" s="211"/>
      <c r="K28" s="239"/>
      <c r="L28" s="210"/>
      <c r="M28" s="10"/>
      <c r="N28" s="10" t="s">
        <v>114</v>
      </c>
      <c r="O28" s="10"/>
      <c r="P28" s="210"/>
      <c r="Q28" s="239"/>
      <c r="R28" s="211"/>
      <c r="S28" s="211"/>
      <c r="T28" s="211"/>
      <c r="U28" s="211"/>
      <c r="V28" s="151"/>
      <c r="W28" s="151"/>
      <c r="X28" s="151"/>
      <c r="Y28" s="151"/>
      <c r="Z28" s="12"/>
    </row>
    <row r="29" spans="1:26" ht="17.100000000000001" customHeight="1">
      <c r="C29" s="151"/>
      <c r="D29" s="151"/>
      <c r="E29" s="229"/>
      <c r="F29" s="229"/>
      <c r="G29" s="211"/>
      <c r="H29" s="211"/>
      <c r="I29" s="211"/>
      <c r="J29" s="211"/>
      <c r="K29" s="239"/>
      <c r="L29" s="210"/>
      <c r="M29" s="10"/>
      <c r="N29" s="10" t="s">
        <v>114</v>
      </c>
      <c r="O29" s="10"/>
      <c r="P29" s="210"/>
      <c r="Q29" s="239"/>
      <c r="R29" s="211"/>
      <c r="S29" s="211"/>
      <c r="T29" s="211"/>
      <c r="U29" s="211"/>
      <c r="V29" s="151"/>
      <c r="W29" s="151"/>
      <c r="X29" s="151"/>
      <c r="Y29" s="151"/>
      <c r="Z29" s="12"/>
    </row>
    <row r="30" spans="1:26" ht="17.100000000000001" customHeight="1">
      <c r="C30" s="151" t="s">
        <v>117</v>
      </c>
      <c r="D30" s="151" t="s">
        <v>119</v>
      </c>
      <c r="E30" s="229">
        <v>0.41666666666666669</v>
      </c>
      <c r="F30" s="229"/>
      <c r="G30" s="211" t="str">
        <f>V9</f>
        <v>御厨フットボールクラブ</v>
      </c>
      <c r="H30" s="211"/>
      <c r="I30" s="211"/>
      <c r="J30" s="211"/>
      <c r="K30" s="239">
        <f>M30+M31+M32</f>
        <v>0</v>
      </c>
      <c r="L30" s="210" t="s">
        <v>113</v>
      </c>
      <c r="M30" s="10"/>
      <c r="N30" s="10" t="s">
        <v>114</v>
      </c>
      <c r="O30" s="10"/>
      <c r="P30" s="210" t="s">
        <v>115</v>
      </c>
      <c r="Q30" s="239">
        <f>O30+O31+O32</f>
        <v>0</v>
      </c>
      <c r="R30" s="211" t="e">
        <f>Y9</f>
        <v>#REF!</v>
      </c>
      <c r="S30" s="211"/>
      <c r="T30" s="211"/>
      <c r="U30" s="211"/>
      <c r="V30" s="151" t="s">
        <v>200</v>
      </c>
      <c r="W30" s="151"/>
      <c r="X30" s="151"/>
      <c r="Y30" s="151"/>
      <c r="Z30" s="12"/>
    </row>
    <row r="31" spans="1:26" ht="17.100000000000001" customHeight="1">
      <c r="C31" s="151"/>
      <c r="D31" s="151"/>
      <c r="E31" s="229"/>
      <c r="F31" s="229"/>
      <c r="G31" s="211"/>
      <c r="H31" s="211"/>
      <c r="I31" s="211"/>
      <c r="J31" s="211"/>
      <c r="K31" s="239"/>
      <c r="L31" s="210"/>
      <c r="M31" s="10"/>
      <c r="N31" s="10" t="s">
        <v>114</v>
      </c>
      <c r="O31" s="10"/>
      <c r="P31" s="210"/>
      <c r="Q31" s="239"/>
      <c r="R31" s="211"/>
      <c r="S31" s="211"/>
      <c r="T31" s="211"/>
      <c r="U31" s="211"/>
      <c r="V31" s="151"/>
      <c r="W31" s="151"/>
      <c r="X31" s="151"/>
      <c r="Y31" s="151"/>
      <c r="Z31" s="12"/>
    </row>
    <row r="32" spans="1:26" ht="17.100000000000001" customHeight="1">
      <c r="C32" s="151"/>
      <c r="D32" s="151"/>
      <c r="E32" s="229"/>
      <c r="F32" s="229"/>
      <c r="G32" s="211"/>
      <c r="H32" s="211"/>
      <c r="I32" s="211"/>
      <c r="J32" s="211"/>
      <c r="K32" s="239"/>
      <c r="L32" s="210"/>
      <c r="M32" s="10"/>
      <c r="N32" s="10" t="s">
        <v>114</v>
      </c>
      <c r="O32" s="10"/>
      <c r="P32" s="210"/>
      <c r="Q32" s="239"/>
      <c r="R32" s="211"/>
      <c r="S32" s="211"/>
      <c r="T32" s="211"/>
      <c r="U32" s="211"/>
      <c r="V32" s="151"/>
      <c r="W32" s="151"/>
      <c r="X32" s="151"/>
      <c r="Y32" s="15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85"/>
      <c r="L33" s="50"/>
      <c r="M33" s="10"/>
      <c r="N33" s="10"/>
      <c r="O33" s="10"/>
      <c r="P33" s="50"/>
      <c r="Q33" s="87"/>
      <c r="R33" s="51"/>
      <c r="S33" s="51"/>
      <c r="T33" s="51"/>
      <c r="U33" s="51"/>
      <c r="V33" s="1"/>
      <c r="W33" s="39"/>
      <c r="X33" s="39"/>
      <c r="Y33" s="39"/>
      <c r="Z33" s="39"/>
    </row>
    <row r="34" spans="3:26" ht="17.100000000000001" customHeight="1">
      <c r="C34" s="151" t="s">
        <v>111</v>
      </c>
      <c r="D34" s="151" t="s">
        <v>122</v>
      </c>
      <c r="E34" s="229">
        <v>0.45833333333333331</v>
      </c>
      <c r="F34" s="229"/>
      <c r="G34" s="211" t="str">
        <f>B9</f>
        <v>栃木サッカークラブ　Ｕ－１２</v>
      </c>
      <c r="H34" s="211"/>
      <c r="I34" s="211"/>
      <c r="J34" s="211"/>
      <c r="K34" s="239">
        <f>M34+M35+M36</f>
        <v>0</v>
      </c>
      <c r="L34" s="210" t="s">
        <v>113</v>
      </c>
      <c r="M34" s="10"/>
      <c r="N34" s="10" t="s">
        <v>114</v>
      </c>
      <c r="O34" s="10"/>
      <c r="P34" s="210" t="s">
        <v>115</v>
      </c>
      <c r="Q34" s="239">
        <f>O34+O35+O36</f>
        <v>0</v>
      </c>
      <c r="R34" s="211" t="str">
        <f>H9</f>
        <v>ともぞうサッカークラブ</v>
      </c>
      <c r="S34" s="211"/>
      <c r="T34" s="211"/>
      <c r="U34" s="211"/>
      <c r="V34" s="151" t="s">
        <v>201</v>
      </c>
      <c r="W34" s="151"/>
      <c r="X34" s="151"/>
      <c r="Y34" s="151"/>
      <c r="Z34" s="12"/>
    </row>
    <row r="35" spans="3:26" ht="17.100000000000001" customHeight="1">
      <c r="C35" s="151"/>
      <c r="D35" s="151"/>
      <c r="E35" s="229"/>
      <c r="F35" s="229"/>
      <c r="G35" s="211"/>
      <c r="H35" s="211"/>
      <c r="I35" s="211"/>
      <c r="J35" s="211"/>
      <c r="K35" s="239"/>
      <c r="L35" s="210"/>
      <c r="M35" s="10"/>
      <c r="N35" s="10" t="s">
        <v>114</v>
      </c>
      <c r="O35" s="10"/>
      <c r="P35" s="210"/>
      <c r="Q35" s="239"/>
      <c r="R35" s="211"/>
      <c r="S35" s="211"/>
      <c r="T35" s="211"/>
      <c r="U35" s="211"/>
      <c r="V35" s="151"/>
      <c r="W35" s="151"/>
      <c r="X35" s="151"/>
      <c r="Y35" s="151"/>
      <c r="Z35" s="12"/>
    </row>
    <row r="36" spans="3:26" ht="17.100000000000001" customHeight="1">
      <c r="C36" s="151"/>
      <c r="D36" s="151"/>
      <c r="E36" s="229"/>
      <c r="F36" s="229"/>
      <c r="G36" s="211"/>
      <c r="H36" s="211"/>
      <c r="I36" s="211"/>
      <c r="J36" s="211"/>
      <c r="K36" s="239"/>
      <c r="L36" s="210"/>
      <c r="M36" s="10"/>
      <c r="N36" s="10" t="s">
        <v>114</v>
      </c>
      <c r="O36" s="10"/>
      <c r="P36" s="210"/>
      <c r="Q36" s="239"/>
      <c r="R36" s="211"/>
      <c r="S36" s="211"/>
      <c r="T36" s="211"/>
      <c r="U36" s="211"/>
      <c r="V36" s="151"/>
      <c r="W36" s="151"/>
      <c r="X36" s="151"/>
      <c r="Y36" s="151"/>
      <c r="Z36" s="12"/>
    </row>
    <row r="37" spans="3:26" ht="17.100000000000001" customHeight="1">
      <c r="C37" s="151" t="s">
        <v>117</v>
      </c>
      <c r="D37" s="151" t="s">
        <v>122</v>
      </c>
      <c r="E37" s="229">
        <v>0.45833333333333331</v>
      </c>
      <c r="F37" s="229"/>
      <c r="G37" s="211" t="str">
        <f>E9</f>
        <v>ＦＣバジェルボ那須烏山</v>
      </c>
      <c r="H37" s="211"/>
      <c r="I37" s="211"/>
      <c r="J37" s="211"/>
      <c r="K37" s="239">
        <f>M37+M38+M39</f>
        <v>0</v>
      </c>
      <c r="L37" s="210" t="s">
        <v>113</v>
      </c>
      <c r="M37" s="10"/>
      <c r="N37" s="10" t="s">
        <v>114</v>
      </c>
      <c r="O37" s="10"/>
      <c r="P37" s="210" t="s">
        <v>115</v>
      </c>
      <c r="Q37" s="239">
        <f>O37+O38+O39</f>
        <v>0</v>
      </c>
      <c r="R37" s="211" t="str">
        <f>K9</f>
        <v>益子ＳＣ</v>
      </c>
      <c r="S37" s="211"/>
      <c r="T37" s="211"/>
      <c r="U37" s="211"/>
      <c r="V37" s="151" t="s">
        <v>202</v>
      </c>
      <c r="W37" s="151"/>
      <c r="X37" s="151"/>
      <c r="Y37" s="151"/>
      <c r="Z37" s="12"/>
    </row>
    <row r="38" spans="3:26" ht="17.100000000000001" customHeight="1">
      <c r="C38" s="151"/>
      <c r="D38" s="151"/>
      <c r="E38" s="229"/>
      <c r="F38" s="229"/>
      <c r="G38" s="211"/>
      <c r="H38" s="211"/>
      <c r="I38" s="211"/>
      <c r="J38" s="211"/>
      <c r="K38" s="239"/>
      <c r="L38" s="210"/>
      <c r="M38" s="10"/>
      <c r="N38" s="10" t="s">
        <v>114</v>
      </c>
      <c r="O38" s="10"/>
      <c r="P38" s="210"/>
      <c r="Q38" s="239"/>
      <c r="R38" s="211"/>
      <c r="S38" s="211"/>
      <c r="T38" s="211"/>
      <c r="U38" s="211"/>
      <c r="V38" s="151"/>
      <c r="W38" s="151"/>
      <c r="X38" s="151"/>
      <c r="Y38" s="151"/>
      <c r="Z38" s="12"/>
    </row>
    <row r="39" spans="3:26" ht="17.100000000000001" customHeight="1">
      <c r="C39" s="151"/>
      <c r="D39" s="151"/>
      <c r="E39" s="229"/>
      <c r="F39" s="229"/>
      <c r="G39" s="211"/>
      <c r="H39" s="211"/>
      <c r="I39" s="211"/>
      <c r="J39" s="211"/>
      <c r="K39" s="239"/>
      <c r="L39" s="210"/>
      <c r="M39" s="10"/>
      <c r="N39" s="10" t="s">
        <v>114</v>
      </c>
      <c r="O39" s="10"/>
      <c r="P39" s="210"/>
      <c r="Q39" s="239"/>
      <c r="R39" s="211"/>
      <c r="S39" s="211"/>
      <c r="T39" s="211"/>
      <c r="U39" s="211"/>
      <c r="V39" s="151"/>
      <c r="W39" s="151"/>
      <c r="X39" s="151"/>
      <c r="Y39" s="151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W40" s="39"/>
      <c r="X40" s="39"/>
      <c r="Y40" s="39"/>
      <c r="Z40" s="39"/>
    </row>
    <row r="41" spans="3:26" ht="17.100000000000001" customHeight="1">
      <c r="C41" s="151" t="s">
        <v>111</v>
      </c>
      <c r="D41" s="151" t="s">
        <v>125</v>
      </c>
      <c r="E41" s="229">
        <v>0.5</v>
      </c>
      <c r="F41" s="229"/>
      <c r="G41" s="211" t="str">
        <f>P9</f>
        <v>ＴＥＡＭリフレＳＣ</v>
      </c>
      <c r="H41" s="211"/>
      <c r="I41" s="211"/>
      <c r="J41" s="211"/>
      <c r="K41" s="239">
        <f>M41+M42+M43</f>
        <v>0</v>
      </c>
      <c r="L41" s="210" t="s">
        <v>113</v>
      </c>
      <c r="M41" s="10"/>
      <c r="N41" s="10" t="s">
        <v>114</v>
      </c>
      <c r="O41" s="10"/>
      <c r="P41" s="210" t="s">
        <v>115</v>
      </c>
      <c r="Q41" s="239">
        <f>O41+O42+O43</f>
        <v>0</v>
      </c>
      <c r="R41" s="211" t="str">
        <f>V9</f>
        <v>御厨フットボールクラブ</v>
      </c>
      <c r="S41" s="211"/>
      <c r="T41" s="211"/>
      <c r="U41" s="211"/>
      <c r="V41" s="151" t="s">
        <v>203</v>
      </c>
      <c r="W41" s="151"/>
      <c r="X41" s="151"/>
      <c r="Y41" s="151"/>
      <c r="Z41" s="12"/>
    </row>
    <row r="42" spans="3:26" ht="17.100000000000001" customHeight="1">
      <c r="C42" s="151"/>
      <c r="D42" s="151"/>
      <c r="E42" s="229"/>
      <c r="F42" s="229"/>
      <c r="G42" s="211"/>
      <c r="H42" s="211"/>
      <c r="I42" s="211"/>
      <c r="J42" s="211"/>
      <c r="K42" s="239"/>
      <c r="L42" s="210"/>
      <c r="M42" s="10"/>
      <c r="N42" s="10" t="s">
        <v>114</v>
      </c>
      <c r="O42" s="10"/>
      <c r="P42" s="210"/>
      <c r="Q42" s="239"/>
      <c r="R42" s="211"/>
      <c r="S42" s="211"/>
      <c r="T42" s="211"/>
      <c r="U42" s="211"/>
      <c r="V42" s="151"/>
      <c r="W42" s="151"/>
      <c r="X42" s="151"/>
      <c r="Y42" s="151"/>
      <c r="Z42" s="12"/>
    </row>
    <row r="43" spans="3:26" ht="17.100000000000001" customHeight="1">
      <c r="C43" s="151"/>
      <c r="D43" s="151"/>
      <c r="E43" s="229"/>
      <c r="F43" s="229"/>
      <c r="G43" s="211"/>
      <c r="H43" s="211"/>
      <c r="I43" s="211"/>
      <c r="J43" s="211"/>
      <c r="K43" s="239"/>
      <c r="L43" s="210"/>
      <c r="M43" s="10"/>
      <c r="N43" s="10" t="s">
        <v>114</v>
      </c>
      <c r="O43" s="10"/>
      <c r="P43" s="210"/>
      <c r="Q43" s="239"/>
      <c r="R43" s="211"/>
      <c r="S43" s="211"/>
      <c r="T43" s="211"/>
      <c r="U43" s="211"/>
      <c r="V43" s="151"/>
      <c r="W43" s="151"/>
      <c r="X43" s="151"/>
      <c r="Y43" s="151"/>
      <c r="Z43" s="12"/>
    </row>
    <row r="44" spans="3:26" ht="17.100000000000001" customHeight="1">
      <c r="C44" s="151" t="s">
        <v>117</v>
      </c>
      <c r="D44" s="151" t="s">
        <v>125</v>
      </c>
      <c r="E44" s="229">
        <v>0.5</v>
      </c>
      <c r="F44" s="229"/>
      <c r="G44" s="211" t="str">
        <f>S9</f>
        <v>ＦＣみらい</v>
      </c>
      <c r="H44" s="211"/>
      <c r="I44" s="211"/>
      <c r="J44" s="211"/>
      <c r="K44" s="239">
        <f>M44+M45+M46</f>
        <v>0</v>
      </c>
      <c r="L44" s="210" t="s">
        <v>113</v>
      </c>
      <c r="M44" s="10"/>
      <c r="N44" s="10" t="s">
        <v>114</v>
      </c>
      <c r="O44" s="10"/>
      <c r="P44" s="210" t="s">
        <v>115</v>
      </c>
      <c r="Q44" s="239">
        <f>O44+O45+O46</f>
        <v>0</v>
      </c>
      <c r="R44" s="211" t="e">
        <f>Y9</f>
        <v>#REF!</v>
      </c>
      <c r="S44" s="211"/>
      <c r="T44" s="211"/>
      <c r="U44" s="211"/>
      <c r="V44" s="151" t="s">
        <v>204</v>
      </c>
      <c r="W44" s="151"/>
      <c r="X44" s="151"/>
      <c r="Y44" s="151"/>
      <c r="Z44" s="12"/>
    </row>
    <row r="45" spans="3:26" ht="17.100000000000001" customHeight="1">
      <c r="C45" s="151"/>
      <c r="D45" s="151"/>
      <c r="E45" s="229"/>
      <c r="F45" s="229"/>
      <c r="G45" s="211"/>
      <c r="H45" s="211"/>
      <c r="I45" s="211"/>
      <c r="J45" s="211"/>
      <c r="K45" s="239"/>
      <c r="L45" s="210"/>
      <c r="M45" s="10"/>
      <c r="N45" s="10" t="s">
        <v>114</v>
      </c>
      <c r="O45" s="10"/>
      <c r="P45" s="210"/>
      <c r="Q45" s="239"/>
      <c r="R45" s="211"/>
      <c r="S45" s="211"/>
      <c r="T45" s="211"/>
      <c r="U45" s="211"/>
      <c r="V45" s="151"/>
      <c r="W45" s="151"/>
      <c r="X45" s="151"/>
      <c r="Y45" s="151"/>
      <c r="Z45" s="12"/>
    </row>
    <row r="46" spans="3:26" ht="17.100000000000001" customHeight="1">
      <c r="C46" s="151"/>
      <c r="D46" s="151"/>
      <c r="E46" s="229"/>
      <c r="F46" s="229"/>
      <c r="G46" s="211"/>
      <c r="H46" s="211"/>
      <c r="I46" s="211"/>
      <c r="J46" s="211"/>
      <c r="K46" s="239"/>
      <c r="L46" s="210"/>
      <c r="M46" s="10"/>
      <c r="N46" s="10" t="s">
        <v>114</v>
      </c>
      <c r="O46" s="10"/>
      <c r="P46" s="210"/>
      <c r="Q46" s="239"/>
      <c r="R46" s="211"/>
      <c r="S46" s="211"/>
      <c r="T46" s="211"/>
      <c r="U46" s="211"/>
      <c r="V46" s="151"/>
      <c r="W46" s="151"/>
      <c r="X46" s="151"/>
      <c r="Y46" s="15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85"/>
      <c r="L47" s="1"/>
      <c r="M47" s="10"/>
      <c r="N47" s="10"/>
      <c r="O47" s="10"/>
      <c r="P47" s="1"/>
      <c r="Q47" s="87"/>
      <c r="R47" s="51"/>
      <c r="S47" s="51"/>
      <c r="T47" s="51"/>
      <c r="U47" s="51"/>
      <c r="W47" s="39"/>
      <c r="X47" s="39"/>
      <c r="Y47" s="39"/>
      <c r="Z47" s="39"/>
    </row>
    <row r="48" spans="3:26" ht="17.100000000000001" customHeight="1">
      <c r="C48" s="151" t="s">
        <v>111</v>
      </c>
      <c r="D48" s="151" t="s">
        <v>127</v>
      </c>
      <c r="E48" s="229">
        <v>0.54166666666666663</v>
      </c>
      <c r="F48" s="229"/>
      <c r="G48" s="211" t="str">
        <f>B9</f>
        <v>栃木サッカークラブ　Ｕ－１２</v>
      </c>
      <c r="H48" s="211"/>
      <c r="I48" s="211"/>
      <c r="J48" s="211"/>
      <c r="K48" s="239">
        <f>M48+M49+M50</f>
        <v>0</v>
      </c>
      <c r="L48" s="210" t="s">
        <v>113</v>
      </c>
      <c r="M48" s="10"/>
      <c r="N48" s="10" t="s">
        <v>114</v>
      </c>
      <c r="O48" s="10"/>
      <c r="P48" s="210" t="s">
        <v>115</v>
      </c>
      <c r="Q48" s="239">
        <f>O48+O49+O50</f>
        <v>0</v>
      </c>
      <c r="R48" s="211" t="str">
        <f>K9</f>
        <v>益子ＳＣ</v>
      </c>
      <c r="S48" s="211"/>
      <c r="T48" s="211"/>
      <c r="U48" s="211"/>
      <c r="V48" s="151" t="s">
        <v>197</v>
      </c>
      <c r="W48" s="151"/>
      <c r="X48" s="151"/>
      <c r="Y48" s="151"/>
      <c r="Z48" s="12"/>
    </row>
    <row r="49" spans="1:27" ht="17.100000000000001" customHeight="1">
      <c r="C49" s="151"/>
      <c r="D49" s="151"/>
      <c r="E49" s="229"/>
      <c r="F49" s="229"/>
      <c r="G49" s="211"/>
      <c r="H49" s="211"/>
      <c r="I49" s="211"/>
      <c r="J49" s="211"/>
      <c r="K49" s="239"/>
      <c r="L49" s="210"/>
      <c r="M49" s="10"/>
      <c r="N49" s="10" t="s">
        <v>114</v>
      </c>
      <c r="O49" s="10"/>
      <c r="P49" s="210"/>
      <c r="Q49" s="239"/>
      <c r="R49" s="211"/>
      <c r="S49" s="211"/>
      <c r="T49" s="211"/>
      <c r="U49" s="211"/>
      <c r="V49" s="151"/>
      <c r="W49" s="151"/>
      <c r="X49" s="151"/>
      <c r="Y49" s="151"/>
      <c r="Z49" s="12"/>
    </row>
    <row r="50" spans="1:27" ht="17.100000000000001" customHeight="1">
      <c r="C50" s="151"/>
      <c r="D50" s="151"/>
      <c r="E50" s="229"/>
      <c r="F50" s="229"/>
      <c r="G50" s="211"/>
      <c r="H50" s="211"/>
      <c r="I50" s="211"/>
      <c r="J50" s="211"/>
      <c r="K50" s="239"/>
      <c r="L50" s="210"/>
      <c r="M50" s="10"/>
      <c r="N50" s="10" t="s">
        <v>114</v>
      </c>
      <c r="O50" s="10"/>
      <c r="P50" s="210"/>
      <c r="Q50" s="239"/>
      <c r="R50" s="211"/>
      <c r="S50" s="211"/>
      <c r="T50" s="211"/>
      <c r="U50" s="211"/>
      <c r="V50" s="151"/>
      <c r="W50" s="151"/>
      <c r="X50" s="151"/>
      <c r="Y50" s="151"/>
      <c r="Z50" s="12"/>
    </row>
    <row r="51" spans="1:27" ht="17.100000000000001" customHeight="1">
      <c r="C51" s="151" t="s">
        <v>117</v>
      </c>
      <c r="D51" s="151" t="s">
        <v>127</v>
      </c>
      <c r="E51" s="229">
        <v>0.54166666666666663</v>
      </c>
      <c r="F51" s="229"/>
      <c r="G51" s="211" t="str">
        <f>E9</f>
        <v>ＦＣバジェルボ那須烏山</v>
      </c>
      <c r="H51" s="211"/>
      <c r="I51" s="211"/>
      <c r="J51" s="211"/>
      <c r="K51" s="239">
        <f>M51+M52+M53</f>
        <v>0</v>
      </c>
      <c r="L51" s="210" t="s">
        <v>113</v>
      </c>
      <c r="M51" s="10"/>
      <c r="N51" s="10" t="s">
        <v>114</v>
      </c>
      <c r="O51" s="10"/>
      <c r="P51" s="210" t="s">
        <v>115</v>
      </c>
      <c r="Q51" s="239">
        <f>O51+O52+O53</f>
        <v>0</v>
      </c>
      <c r="R51" s="211" t="str">
        <f>H9</f>
        <v>ともぞうサッカークラブ</v>
      </c>
      <c r="S51" s="211"/>
      <c r="T51" s="211"/>
      <c r="U51" s="211"/>
      <c r="V51" s="151" t="s">
        <v>198</v>
      </c>
      <c r="W51" s="151"/>
      <c r="X51" s="151"/>
      <c r="Y51" s="151"/>
      <c r="Z51" s="12"/>
    </row>
    <row r="52" spans="1:27" ht="17.100000000000001" customHeight="1">
      <c r="C52" s="151"/>
      <c r="D52" s="151"/>
      <c r="E52" s="229"/>
      <c r="F52" s="229"/>
      <c r="G52" s="211"/>
      <c r="H52" s="211"/>
      <c r="I52" s="211"/>
      <c r="J52" s="211"/>
      <c r="K52" s="239"/>
      <c r="L52" s="210"/>
      <c r="M52" s="10"/>
      <c r="N52" s="10" t="s">
        <v>114</v>
      </c>
      <c r="O52" s="10"/>
      <c r="P52" s="210"/>
      <c r="Q52" s="239"/>
      <c r="R52" s="211"/>
      <c r="S52" s="211"/>
      <c r="T52" s="211"/>
      <c r="U52" s="211"/>
      <c r="V52" s="151"/>
      <c r="W52" s="151"/>
      <c r="X52" s="151"/>
      <c r="Y52" s="151"/>
      <c r="Z52" s="12"/>
    </row>
    <row r="53" spans="1:27" ht="17.100000000000001" customHeight="1">
      <c r="C53" s="151"/>
      <c r="D53" s="151"/>
      <c r="E53" s="229"/>
      <c r="F53" s="229"/>
      <c r="G53" s="211"/>
      <c r="H53" s="211"/>
      <c r="I53" s="211"/>
      <c r="J53" s="211"/>
      <c r="K53" s="239"/>
      <c r="L53" s="210"/>
      <c r="M53" s="10"/>
      <c r="N53" s="10" t="s">
        <v>114</v>
      </c>
      <c r="O53" s="10"/>
      <c r="P53" s="210"/>
      <c r="Q53" s="239"/>
      <c r="R53" s="211"/>
      <c r="S53" s="211"/>
      <c r="T53" s="211"/>
      <c r="U53" s="211"/>
      <c r="V53" s="151"/>
      <c r="W53" s="151"/>
      <c r="X53" s="151"/>
      <c r="Y53" s="151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51" t="s">
        <v>111</v>
      </c>
      <c r="D55" s="151" t="s">
        <v>130</v>
      </c>
      <c r="E55" s="229">
        <v>0.58333333333333337</v>
      </c>
      <c r="F55" s="229"/>
      <c r="G55" s="211" t="str">
        <f>P9</f>
        <v>ＴＥＡＭリフレＳＣ</v>
      </c>
      <c r="H55" s="211"/>
      <c r="I55" s="211"/>
      <c r="J55" s="211"/>
      <c r="K55" s="239">
        <f>M55+M56+M57</f>
        <v>0</v>
      </c>
      <c r="L55" s="210" t="s">
        <v>113</v>
      </c>
      <c r="M55" s="10"/>
      <c r="N55" s="10" t="s">
        <v>114</v>
      </c>
      <c r="O55" s="10"/>
      <c r="P55" s="210" t="s">
        <v>115</v>
      </c>
      <c r="Q55" s="239">
        <f>O55+O56+O57</f>
        <v>0</v>
      </c>
      <c r="R55" s="211" t="e">
        <f>Y9</f>
        <v>#REF!</v>
      </c>
      <c r="S55" s="211"/>
      <c r="T55" s="211"/>
      <c r="U55" s="211"/>
      <c r="V55" s="151" t="s">
        <v>199</v>
      </c>
      <c r="W55" s="151"/>
      <c r="X55" s="151"/>
      <c r="Y55" s="151"/>
      <c r="Z55" s="12"/>
    </row>
    <row r="56" spans="1:27" ht="17.100000000000001" customHeight="1">
      <c r="C56" s="151"/>
      <c r="D56" s="151"/>
      <c r="E56" s="229"/>
      <c r="F56" s="229"/>
      <c r="G56" s="211"/>
      <c r="H56" s="211"/>
      <c r="I56" s="211"/>
      <c r="J56" s="211"/>
      <c r="K56" s="239"/>
      <c r="L56" s="210"/>
      <c r="M56" s="10"/>
      <c r="N56" s="10" t="s">
        <v>114</v>
      </c>
      <c r="O56" s="10"/>
      <c r="P56" s="210"/>
      <c r="Q56" s="239"/>
      <c r="R56" s="211"/>
      <c r="S56" s="211"/>
      <c r="T56" s="211"/>
      <c r="U56" s="211"/>
      <c r="V56" s="151"/>
      <c r="W56" s="151"/>
      <c r="X56" s="151"/>
      <c r="Y56" s="151"/>
      <c r="Z56" s="12"/>
    </row>
    <row r="57" spans="1:27" ht="17.100000000000001" customHeight="1">
      <c r="C57" s="151"/>
      <c r="D57" s="151"/>
      <c r="E57" s="229"/>
      <c r="F57" s="229"/>
      <c r="G57" s="211"/>
      <c r="H57" s="211"/>
      <c r="I57" s="211"/>
      <c r="J57" s="211"/>
      <c r="K57" s="239"/>
      <c r="L57" s="210"/>
      <c r="M57" s="10"/>
      <c r="N57" s="10" t="s">
        <v>114</v>
      </c>
      <c r="O57" s="10"/>
      <c r="P57" s="210"/>
      <c r="Q57" s="239"/>
      <c r="R57" s="211"/>
      <c r="S57" s="211"/>
      <c r="T57" s="211"/>
      <c r="U57" s="211"/>
      <c r="V57" s="151"/>
      <c r="W57" s="151"/>
      <c r="X57" s="151"/>
      <c r="Y57" s="151"/>
      <c r="Z57" s="12"/>
    </row>
    <row r="58" spans="1:27" ht="17.100000000000001" customHeight="1">
      <c r="C58" s="151" t="s">
        <v>117</v>
      </c>
      <c r="D58" s="151" t="s">
        <v>130</v>
      </c>
      <c r="E58" s="229">
        <v>0.58333333333333337</v>
      </c>
      <c r="F58" s="229"/>
      <c r="G58" s="211" t="str">
        <f>S9</f>
        <v>ＦＣみらい</v>
      </c>
      <c r="H58" s="211"/>
      <c r="I58" s="211"/>
      <c r="J58" s="211"/>
      <c r="K58" s="239">
        <f>M58+M59+M60</f>
        <v>0</v>
      </c>
      <c r="L58" s="210" t="s">
        <v>113</v>
      </c>
      <c r="M58" s="10"/>
      <c r="N58" s="10" t="s">
        <v>114</v>
      </c>
      <c r="O58" s="10"/>
      <c r="P58" s="210" t="s">
        <v>115</v>
      </c>
      <c r="Q58" s="239">
        <f>O58+O59+O60</f>
        <v>0</v>
      </c>
      <c r="R58" s="211" t="str">
        <f>V9</f>
        <v>御厨フットボールクラブ</v>
      </c>
      <c r="S58" s="211"/>
      <c r="T58" s="211"/>
      <c r="U58" s="211"/>
      <c r="V58" s="151" t="s">
        <v>200</v>
      </c>
      <c r="W58" s="151"/>
      <c r="X58" s="151"/>
      <c r="Y58" s="151"/>
      <c r="Z58" s="12"/>
    </row>
    <row r="59" spans="1:27" ht="17.100000000000001" customHeight="1">
      <c r="C59" s="151"/>
      <c r="D59" s="151"/>
      <c r="E59" s="229"/>
      <c r="F59" s="229"/>
      <c r="G59" s="211"/>
      <c r="H59" s="211"/>
      <c r="I59" s="211"/>
      <c r="J59" s="211"/>
      <c r="K59" s="239"/>
      <c r="L59" s="210"/>
      <c r="M59" s="10"/>
      <c r="N59" s="10" t="s">
        <v>114</v>
      </c>
      <c r="O59" s="10"/>
      <c r="P59" s="210"/>
      <c r="Q59" s="239"/>
      <c r="R59" s="211"/>
      <c r="S59" s="211"/>
      <c r="T59" s="211"/>
      <c r="U59" s="211"/>
      <c r="V59" s="151"/>
      <c r="W59" s="151"/>
      <c r="X59" s="151"/>
      <c r="Y59" s="151"/>
      <c r="Z59" s="12"/>
    </row>
    <row r="60" spans="1:27" ht="17.100000000000001" customHeight="1">
      <c r="C60" s="151"/>
      <c r="D60" s="151"/>
      <c r="E60" s="229"/>
      <c r="F60" s="229"/>
      <c r="G60" s="211"/>
      <c r="H60" s="211"/>
      <c r="I60" s="211"/>
      <c r="J60" s="211"/>
      <c r="K60" s="239"/>
      <c r="L60" s="210"/>
      <c r="M60" s="10"/>
      <c r="N60" s="10" t="s">
        <v>114</v>
      </c>
      <c r="O60" s="10"/>
      <c r="P60" s="210"/>
      <c r="Q60" s="239"/>
      <c r="R60" s="211"/>
      <c r="S60" s="211"/>
      <c r="T60" s="211"/>
      <c r="U60" s="211"/>
      <c r="V60" s="151"/>
      <c r="W60" s="151"/>
      <c r="X60" s="151"/>
      <c r="Y60" s="151"/>
      <c r="Z60" s="12"/>
    </row>
    <row r="61" spans="1:27" ht="17.100000000000001" customHeight="1"/>
    <row r="62" spans="1:27" ht="32.1" customHeight="1">
      <c r="A62" s="227" t="str">
        <f>F4</f>
        <v>Ａ</v>
      </c>
      <c r="B62" s="227"/>
      <c r="C62" s="218" t="str">
        <f>A64</f>
        <v>栃木サッカークラブ　Ｕ－１２</v>
      </c>
      <c r="D62" s="218"/>
      <c r="E62" s="218" t="str">
        <f>A66</f>
        <v>ＦＣバジェルボ那須烏山</v>
      </c>
      <c r="F62" s="218"/>
      <c r="G62" s="218" t="str">
        <f>A68</f>
        <v>ともぞうサッカークラブ</v>
      </c>
      <c r="H62" s="218"/>
      <c r="I62" s="218" t="str">
        <f>A70</f>
        <v>益子ＳＣ</v>
      </c>
      <c r="J62" s="218"/>
      <c r="K62" s="212" t="s">
        <v>132</v>
      </c>
      <c r="L62" s="213" t="s">
        <v>133</v>
      </c>
      <c r="M62" s="212" t="s">
        <v>134</v>
      </c>
      <c r="O62" s="227" t="str">
        <f>T4</f>
        <v>Ｂ</v>
      </c>
      <c r="P62" s="227"/>
      <c r="Q62" s="218" t="str">
        <f>P9</f>
        <v>ＴＥＡＭリフレＳＣ</v>
      </c>
      <c r="R62" s="218"/>
      <c r="S62" s="218" t="str">
        <f>S9</f>
        <v>ＦＣみらい</v>
      </c>
      <c r="T62" s="218"/>
      <c r="U62" s="218" t="str">
        <f>V9</f>
        <v>御厨フットボールクラブ</v>
      </c>
      <c r="V62" s="218"/>
      <c r="W62" s="218" t="e">
        <f>Y9</f>
        <v>#REF!</v>
      </c>
      <c r="X62" s="218"/>
      <c r="Y62" s="212" t="s">
        <v>132</v>
      </c>
      <c r="Z62" s="213" t="s">
        <v>133</v>
      </c>
      <c r="AA62" s="212" t="s">
        <v>134</v>
      </c>
    </row>
    <row r="63" spans="1:27" ht="32.1" customHeight="1">
      <c r="A63" s="227"/>
      <c r="B63" s="227"/>
      <c r="C63" s="218"/>
      <c r="D63" s="218"/>
      <c r="E63" s="218"/>
      <c r="F63" s="218"/>
      <c r="G63" s="218"/>
      <c r="H63" s="218"/>
      <c r="I63" s="218"/>
      <c r="J63" s="218"/>
      <c r="K63" s="212"/>
      <c r="L63" s="213"/>
      <c r="M63" s="212"/>
      <c r="O63" s="227"/>
      <c r="P63" s="227"/>
      <c r="Q63" s="218"/>
      <c r="R63" s="218"/>
      <c r="S63" s="218"/>
      <c r="T63" s="218"/>
      <c r="U63" s="218"/>
      <c r="V63" s="218"/>
      <c r="W63" s="218"/>
      <c r="X63" s="218"/>
      <c r="Y63" s="212"/>
      <c r="Z63" s="213"/>
      <c r="AA63" s="212"/>
    </row>
    <row r="64" spans="1:27" ht="18" customHeight="1">
      <c r="A64" s="221" t="str">
        <f>B9</f>
        <v>栃木サッカークラブ　Ｕ－１２</v>
      </c>
      <c r="B64" s="221"/>
      <c r="C64" s="293"/>
      <c r="D64" s="294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97">
        <f>COUNTIF(C65:J65,"○")*3+COUNTIF(C65:J65,"△")</f>
        <v>3</v>
      </c>
      <c r="L64" s="297">
        <f>E64-F64+G64-H64+I64-J64</f>
        <v>0</v>
      </c>
      <c r="M64" s="297"/>
      <c r="N64" s="52"/>
      <c r="O64" s="214" t="str">
        <f>P9</f>
        <v>ＴＥＡＭリフレＳＣ</v>
      </c>
      <c r="P64" s="215"/>
      <c r="Q64" s="289"/>
      <c r="R64" s="290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89">
        <f>K55</f>
        <v>0</v>
      </c>
      <c r="X64" s="89">
        <f>Q55</f>
        <v>0</v>
      </c>
      <c r="Y64" s="285">
        <f>COUNTIF(Q65:X65,"○")*3+COUNTIF(Q65:X65,"△")</f>
        <v>3</v>
      </c>
      <c r="Z64" s="285">
        <f>S64-T64+U64-V64+W64-X64</f>
        <v>0</v>
      </c>
      <c r="AA64" s="285"/>
    </row>
    <row r="65" spans="1:27" ht="18" customHeight="1">
      <c r="A65" s="221"/>
      <c r="B65" s="221"/>
      <c r="C65" s="295"/>
      <c r="D65" s="296"/>
      <c r="E65" s="287" t="str">
        <f>IF(E64&gt;F64,"○",IF(E64&lt;F64,"×",IF(E64=F64,"△")))</f>
        <v>△</v>
      </c>
      <c r="F65" s="288"/>
      <c r="G65" s="287" t="str">
        <f>IF(G64&gt;H64,"○",IF(G64&lt;H64,"×",IF(G64=H64,"△")))</f>
        <v>△</v>
      </c>
      <c r="H65" s="288"/>
      <c r="I65" s="287" t="str">
        <f>IF(I64&gt;J64,"○",IF(I64&lt;J64,"×",IF(I64=J64,"△")))</f>
        <v>△</v>
      </c>
      <c r="J65" s="288"/>
      <c r="K65" s="298"/>
      <c r="L65" s="298"/>
      <c r="M65" s="298"/>
      <c r="N65" s="52"/>
      <c r="O65" s="216"/>
      <c r="P65" s="217"/>
      <c r="Q65" s="291"/>
      <c r="R65" s="292"/>
      <c r="S65" s="287" t="str">
        <f>IF(S64&gt;T64,"○",IF(S64&lt;T64,"×",IF(S64=T64,"△")))</f>
        <v>△</v>
      </c>
      <c r="T65" s="288"/>
      <c r="U65" s="287" t="str">
        <f>IF(U64&gt;V64,"○",IF(U64&lt;V64,"×",IF(U64=V64,"△")))</f>
        <v>△</v>
      </c>
      <c r="V65" s="288"/>
      <c r="W65" s="287" t="str">
        <f>IF(W64&gt;X64,"○",IF(W64&lt;X64,"×",IF(W64=X64,"△")))</f>
        <v>△</v>
      </c>
      <c r="X65" s="288"/>
      <c r="Y65" s="286"/>
      <c r="Z65" s="286"/>
      <c r="AA65" s="286"/>
    </row>
    <row r="66" spans="1:27" ht="18" customHeight="1">
      <c r="A66" s="221" t="str">
        <f>E9</f>
        <v>ＦＣバジェルボ那須烏山</v>
      </c>
      <c r="B66" s="221"/>
      <c r="C66" s="89">
        <f>F64</f>
        <v>0</v>
      </c>
      <c r="D66" s="89">
        <f>E64</f>
        <v>0</v>
      </c>
      <c r="E66" s="289"/>
      <c r="F66" s="290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97">
        <f>COUNTIF(C67:J67,"○")*3+COUNTIF(C67:J67,"△")</f>
        <v>3</v>
      </c>
      <c r="L66" s="297">
        <f>C66-D66+G66-H66+I66-J66</f>
        <v>0</v>
      </c>
      <c r="M66" s="297"/>
      <c r="N66" s="52"/>
      <c r="O66" s="214" t="str">
        <f>S9</f>
        <v>ＦＣみらい</v>
      </c>
      <c r="P66" s="215"/>
      <c r="Q66" s="89">
        <f>T64</f>
        <v>0</v>
      </c>
      <c r="R66" s="89">
        <f>S64</f>
        <v>0</v>
      </c>
      <c r="S66" s="289"/>
      <c r="T66" s="290"/>
      <c r="U66" s="89">
        <f>K58</f>
        <v>0</v>
      </c>
      <c r="V66" s="89">
        <f>Q58</f>
        <v>0</v>
      </c>
      <c r="W66" s="89">
        <f>K44</f>
        <v>0</v>
      </c>
      <c r="X66" s="89">
        <f>Q44</f>
        <v>0</v>
      </c>
      <c r="Y66" s="285">
        <f>COUNTIF(Q67:X67,"○")*3+COUNTIF(Q67:X67,"△")</f>
        <v>3</v>
      </c>
      <c r="Z66" s="285">
        <f>Q66-R66+U66-V66+W66-X66</f>
        <v>0</v>
      </c>
      <c r="AA66" s="285"/>
    </row>
    <row r="67" spans="1:27" ht="18" customHeight="1">
      <c r="A67" s="221"/>
      <c r="B67" s="221"/>
      <c r="C67" s="287" t="str">
        <f>IF(C66&gt;D66,"○",IF(C66&lt;D66,"×",IF(C66=D66,"△")))</f>
        <v>△</v>
      </c>
      <c r="D67" s="288"/>
      <c r="E67" s="291"/>
      <c r="F67" s="292"/>
      <c r="G67" s="287" t="str">
        <f>IF(G66&gt;H66,"○",IF(G66&lt;H66,"×",IF(G66=H66,"△")))</f>
        <v>△</v>
      </c>
      <c r="H67" s="288"/>
      <c r="I67" s="287" t="str">
        <f>IF(I66&gt;J66,"○",IF(I66&lt;J66,"×",IF(I66=J66,"△")))</f>
        <v>△</v>
      </c>
      <c r="J67" s="288"/>
      <c r="K67" s="298"/>
      <c r="L67" s="298"/>
      <c r="M67" s="298"/>
      <c r="N67" s="52"/>
      <c r="O67" s="216"/>
      <c r="P67" s="217"/>
      <c r="Q67" s="287" t="str">
        <f>IF(Q66&gt;R66,"○",IF(Q66&lt;R66,"×",IF(Q66=R66,"△")))</f>
        <v>△</v>
      </c>
      <c r="R67" s="288"/>
      <c r="S67" s="291"/>
      <c r="T67" s="292"/>
      <c r="U67" s="287" t="str">
        <f>IF(U66&gt;V66,"○",IF(U66&lt;V66,"×",IF(U66=V66,"△")))</f>
        <v>△</v>
      </c>
      <c r="V67" s="288"/>
      <c r="W67" s="287" t="str">
        <f>IF(W66&gt;X66,"○",IF(W66&lt;X66,"×",IF(W66=X66,"△")))</f>
        <v>△</v>
      </c>
      <c r="X67" s="288"/>
      <c r="Y67" s="286"/>
      <c r="Z67" s="286"/>
      <c r="AA67" s="286"/>
    </row>
    <row r="68" spans="1:27" ht="18" customHeight="1">
      <c r="A68" s="221" t="str">
        <f>H9</f>
        <v>ともぞうサッカークラブ</v>
      </c>
      <c r="B68" s="22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89"/>
      <c r="H68" s="290"/>
      <c r="I68" s="89">
        <f>K23</f>
        <v>0</v>
      </c>
      <c r="J68" s="89">
        <f>Q23</f>
        <v>0</v>
      </c>
      <c r="K68" s="297">
        <f>COUNTIF(C69:J69,"○")*3+COUNTIF(C69:J69,"△")</f>
        <v>3</v>
      </c>
      <c r="L68" s="297">
        <f>C68-D68+E68-F68+I68-J68</f>
        <v>0</v>
      </c>
      <c r="M68" s="297"/>
      <c r="N68" s="52"/>
      <c r="O68" s="214" t="str">
        <f>V9</f>
        <v>御厨フットボールクラブ</v>
      </c>
      <c r="P68" s="215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89"/>
      <c r="V68" s="290"/>
      <c r="W68" s="89">
        <f>K30</f>
        <v>0</v>
      </c>
      <c r="X68" s="89">
        <f>Q30</f>
        <v>0</v>
      </c>
      <c r="Y68" s="285">
        <f>COUNTIF(Q69:X69,"○")*3+COUNTIF(Q69:X69,"△")</f>
        <v>3</v>
      </c>
      <c r="Z68" s="285">
        <f>Q68-R68+S68-T68+W68-X68</f>
        <v>0</v>
      </c>
      <c r="AA68" s="285"/>
    </row>
    <row r="69" spans="1:27" ht="18" customHeight="1">
      <c r="A69" s="221"/>
      <c r="B69" s="221"/>
      <c r="C69" s="287" t="str">
        <f>IF(C68&gt;D68,"○",IF(C68&lt;D68,"×",IF(C68=D68,"△")))</f>
        <v>△</v>
      </c>
      <c r="D69" s="288"/>
      <c r="E69" s="287" t="str">
        <f>IF(E68&gt;F68,"○",IF(E68&lt;F68,"×",IF(E68=F68,"△")))</f>
        <v>△</v>
      </c>
      <c r="F69" s="288"/>
      <c r="G69" s="291"/>
      <c r="H69" s="292"/>
      <c r="I69" s="287" t="str">
        <f>IF(I68&gt;J68,"○",IF(I68&lt;J68,"×",IF(I68=J68,"△")))</f>
        <v>△</v>
      </c>
      <c r="J69" s="288"/>
      <c r="K69" s="298"/>
      <c r="L69" s="298"/>
      <c r="M69" s="298"/>
      <c r="N69" s="52"/>
      <c r="O69" s="216"/>
      <c r="P69" s="217"/>
      <c r="Q69" s="287" t="str">
        <f>IF(Q68&gt;R68,"○",IF(Q68&lt;R68,"×",IF(Q68=R68,"△")))</f>
        <v>△</v>
      </c>
      <c r="R69" s="288"/>
      <c r="S69" s="287" t="str">
        <f>IF(S68&gt;T68,"○",IF(S68&lt;T68,"×",IF(S68=T68,"△")))</f>
        <v>△</v>
      </c>
      <c r="T69" s="288"/>
      <c r="U69" s="291"/>
      <c r="V69" s="292"/>
      <c r="W69" s="287" t="str">
        <f>IF(W68&gt;X68,"○",IF(W68&lt;X68,"×",IF(W68=X68,"△")))</f>
        <v>△</v>
      </c>
      <c r="X69" s="288"/>
      <c r="Y69" s="286"/>
      <c r="Z69" s="286"/>
      <c r="AA69" s="286"/>
    </row>
    <row r="70" spans="1:27" ht="18" customHeight="1">
      <c r="A70" s="221" t="str">
        <f>K9</f>
        <v>益子ＳＣ</v>
      </c>
      <c r="B70" s="22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93"/>
      <c r="J70" s="294"/>
      <c r="K70" s="297">
        <f>COUNTIF(C71:J71,"○")*3+COUNTIF(C71:J71,"△")</f>
        <v>3</v>
      </c>
      <c r="L70" s="297">
        <f>C70-D70+E70-F70+G70-H70</f>
        <v>0</v>
      </c>
      <c r="M70" s="297"/>
      <c r="N70" s="52"/>
      <c r="O70" s="299" t="e">
        <f>Y9</f>
        <v>#REF!</v>
      </c>
      <c r="P70" s="300"/>
      <c r="Q70" s="89">
        <f>X64</f>
        <v>0</v>
      </c>
      <c r="R70" s="89">
        <f>W64</f>
        <v>0</v>
      </c>
      <c r="S70" s="89">
        <f>X66</f>
        <v>0</v>
      </c>
      <c r="T70" s="89">
        <f>W66</f>
        <v>0</v>
      </c>
      <c r="U70" s="89">
        <f>X68</f>
        <v>0</v>
      </c>
      <c r="V70" s="89">
        <f>W68</f>
        <v>0</v>
      </c>
      <c r="W70" s="289"/>
      <c r="X70" s="290"/>
      <c r="Y70" s="285">
        <f>COUNTIF(Q71:X71,"○")*3+COUNTIF(Q71:X71,"△")</f>
        <v>3</v>
      </c>
      <c r="Z70" s="285">
        <f>Q70-R70+S70-T70+U70-V70</f>
        <v>0</v>
      </c>
      <c r="AA70" s="285"/>
    </row>
    <row r="71" spans="1:27" ht="18" customHeight="1">
      <c r="A71" s="221"/>
      <c r="B71" s="221"/>
      <c r="C71" s="287" t="str">
        <f>IF(C70&gt;D70,"○",IF(C70&lt;D70,"×",IF(C70=D70,"△")))</f>
        <v>△</v>
      </c>
      <c r="D71" s="288"/>
      <c r="E71" s="287" t="str">
        <f>IF(E70&gt;F70,"○",IF(E70&lt;F70,"×",IF(E70=F70,"△")))</f>
        <v>△</v>
      </c>
      <c r="F71" s="288"/>
      <c r="G71" s="287" t="str">
        <f>IF(G70&gt;H70,"○",IF(G70&lt;H70,"×",IF(G70=H70,"△")))</f>
        <v>△</v>
      </c>
      <c r="H71" s="288"/>
      <c r="I71" s="295"/>
      <c r="J71" s="296"/>
      <c r="K71" s="298"/>
      <c r="L71" s="298"/>
      <c r="M71" s="298"/>
      <c r="N71" s="52"/>
      <c r="O71" s="301"/>
      <c r="P71" s="302"/>
      <c r="Q71" s="287" t="str">
        <f>IF(Q70&gt;R70,"○",IF(Q70&lt;R70,"×",IF(Q70=R70,"△")))</f>
        <v>△</v>
      </c>
      <c r="R71" s="288"/>
      <c r="S71" s="287" t="str">
        <f>IF(S70&gt;T70,"○",IF(S70&lt;T70,"×",IF(S70=T70,"△")))</f>
        <v>△</v>
      </c>
      <c r="T71" s="288"/>
      <c r="U71" s="287" t="str">
        <f>IF(U70&gt;V70,"○",IF(U70&lt;V70,"×",IF(U70=V70,"△")))</f>
        <v>△</v>
      </c>
      <c r="V71" s="288"/>
      <c r="W71" s="291"/>
      <c r="X71" s="292"/>
      <c r="Y71" s="286"/>
      <c r="Z71" s="286"/>
      <c r="AA71" s="286"/>
    </row>
  </sheetData>
  <mergeCells count="223">
    <mergeCell ref="C41:C43"/>
    <mergeCell ref="C44:C46"/>
    <mergeCell ref="C48:C50"/>
    <mergeCell ref="C51:C53"/>
    <mergeCell ref="C55:C57"/>
    <mergeCell ref="S1:AA1"/>
    <mergeCell ref="T4:U4"/>
    <mergeCell ref="H9:I17"/>
    <mergeCell ref="K9:L17"/>
    <mergeCell ref="B8:C8"/>
    <mergeCell ref="E8:F8"/>
    <mergeCell ref="H8:I8"/>
    <mergeCell ref="K8:L8"/>
    <mergeCell ref="D1:F1"/>
    <mergeCell ref="O1:Q1"/>
    <mergeCell ref="O3:Q3"/>
    <mergeCell ref="F4:G4"/>
    <mergeCell ref="Y8:Z8"/>
    <mergeCell ref="V8:W8"/>
    <mergeCell ref="S8:T8"/>
    <mergeCell ref="P8:Q8"/>
    <mergeCell ref="Y9:Z17"/>
    <mergeCell ref="V9:W17"/>
    <mergeCell ref="S9:T17"/>
    <mergeCell ref="B9:C17"/>
    <mergeCell ref="E9:F17"/>
    <mergeCell ref="C23:C25"/>
    <mergeCell ref="C20:C22"/>
    <mergeCell ref="C27:C29"/>
    <mergeCell ref="C30:C32"/>
    <mergeCell ref="C34:C36"/>
    <mergeCell ref="C37:C39"/>
    <mergeCell ref="E27:F29"/>
    <mergeCell ref="P9:Q17"/>
    <mergeCell ref="L62:L63"/>
    <mergeCell ref="M62:M63"/>
    <mergeCell ref="D23:D25"/>
    <mergeCell ref="D55:D57"/>
    <mergeCell ref="D48:D50"/>
    <mergeCell ref="D41:D43"/>
    <mergeCell ref="D34:D36"/>
    <mergeCell ref="D27:D29"/>
    <mergeCell ref="D20:D22"/>
    <mergeCell ref="E41:F43"/>
    <mergeCell ref="E37:F39"/>
    <mergeCell ref="L44:L46"/>
    <mergeCell ref="E58:F60"/>
    <mergeCell ref="E55:F57"/>
    <mergeCell ref="E51:F53"/>
    <mergeCell ref="K58:K60"/>
    <mergeCell ref="K37:K39"/>
    <mergeCell ref="E20:F22"/>
    <mergeCell ref="G20:J22"/>
    <mergeCell ref="D51:D53"/>
    <mergeCell ref="D44:D46"/>
    <mergeCell ref="D37:D39"/>
    <mergeCell ref="G58:J60"/>
    <mergeCell ref="K55:K57"/>
    <mergeCell ref="W65:X65"/>
    <mergeCell ref="Z62:Z63"/>
    <mergeCell ref="AA62:AA63"/>
    <mergeCell ref="Z64:Z65"/>
    <mergeCell ref="A64:B65"/>
    <mergeCell ref="C64:D65"/>
    <mergeCell ref="K64:K65"/>
    <mergeCell ref="L64:L65"/>
    <mergeCell ref="M64:M65"/>
    <mergeCell ref="O64:P65"/>
    <mergeCell ref="Q64:R65"/>
    <mergeCell ref="Y64:Y65"/>
    <mergeCell ref="O62:P63"/>
    <mergeCell ref="Q62:R63"/>
    <mergeCell ref="S62:T63"/>
    <mergeCell ref="U62:V63"/>
    <mergeCell ref="W62:X63"/>
    <mergeCell ref="Y62:Y63"/>
    <mergeCell ref="A62:B63"/>
    <mergeCell ref="C62:D63"/>
    <mergeCell ref="E62:F63"/>
    <mergeCell ref="G62:H63"/>
    <mergeCell ref="I62:J63"/>
    <mergeCell ref="K62:K63"/>
    <mergeCell ref="C67:D67"/>
    <mergeCell ref="G67:H67"/>
    <mergeCell ref="I67:J67"/>
    <mergeCell ref="Q67:R67"/>
    <mergeCell ref="U67:V67"/>
    <mergeCell ref="W67:X67"/>
    <mergeCell ref="A66:B67"/>
    <mergeCell ref="E66:F67"/>
    <mergeCell ref="K66:K67"/>
    <mergeCell ref="L66:L67"/>
    <mergeCell ref="M66:M67"/>
    <mergeCell ref="O66:P67"/>
    <mergeCell ref="S66:T67"/>
    <mergeCell ref="C69:D69"/>
    <mergeCell ref="E69:F69"/>
    <mergeCell ref="I69:J69"/>
    <mergeCell ref="Q69:R69"/>
    <mergeCell ref="S69:T69"/>
    <mergeCell ref="W69:X69"/>
    <mergeCell ref="A68:B69"/>
    <mergeCell ref="G68:H69"/>
    <mergeCell ref="K68:K69"/>
    <mergeCell ref="L68:L69"/>
    <mergeCell ref="M68:M69"/>
    <mergeCell ref="O68:P69"/>
    <mergeCell ref="U68:V69"/>
    <mergeCell ref="C71:D71"/>
    <mergeCell ref="E71:F71"/>
    <mergeCell ref="G71:H71"/>
    <mergeCell ref="Q71:R71"/>
    <mergeCell ref="S71:T71"/>
    <mergeCell ref="U71:V71"/>
    <mergeCell ref="A70:B71"/>
    <mergeCell ref="I70:J71"/>
    <mergeCell ref="K70:K71"/>
    <mergeCell ref="L70:L71"/>
    <mergeCell ref="M70:M71"/>
    <mergeCell ref="O70:P71"/>
    <mergeCell ref="AA70:AA71"/>
    <mergeCell ref="W70:X71"/>
    <mergeCell ref="Y70:Y71"/>
    <mergeCell ref="Z70:Z71"/>
    <mergeCell ref="AA68:AA69"/>
    <mergeCell ref="Y68:Y69"/>
    <mergeCell ref="Z68:Z69"/>
    <mergeCell ref="AA66:AA67"/>
    <mergeCell ref="Y66:Y67"/>
    <mergeCell ref="Z66:Z67"/>
    <mergeCell ref="AA64:AA65"/>
    <mergeCell ref="E65:F65"/>
    <mergeCell ref="G65:H65"/>
    <mergeCell ref="I65:J65"/>
    <mergeCell ref="S65:T65"/>
    <mergeCell ref="U65:V65"/>
    <mergeCell ref="C58:C60"/>
    <mergeCell ref="D30:D32"/>
    <mergeCell ref="E23:F25"/>
    <mergeCell ref="G55:J57"/>
    <mergeCell ref="G51:J53"/>
    <mergeCell ref="G48:J50"/>
    <mergeCell ref="G44:J46"/>
    <mergeCell ref="G41:J43"/>
    <mergeCell ref="E48:F50"/>
    <mergeCell ref="E44:F46"/>
    <mergeCell ref="G37:J39"/>
    <mergeCell ref="E34:F36"/>
    <mergeCell ref="E30:F32"/>
    <mergeCell ref="G34:J36"/>
    <mergeCell ref="G30:J32"/>
    <mergeCell ref="G27:J29"/>
    <mergeCell ref="G23:J25"/>
    <mergeCell ref="D58:D60"/>
    <mergeCell ref="V19:Y19"/>
    <mergeCell ref="V20:Y22"/>
    <mergeCell ref="V23:Y25"/>
    <mergeCell ref="V27:Y29"/>
    <mergeCell ref="V30:Y32"/>
    <mergeCell ref="V55:Y57"/>
    <mergeCell ref="V58:Y60"/>
    <mergeCell ref="R58:U60"/>
    <mergeCell ref="R55:U57"/>
    <mergeCell ref="R51:U53"/>
    <mergeCell ref="R48:U50"/>
    <mergeCell ref="V34:Y36"/>
    <mergeCell ref="V37:Y39"/>
    <mergeCell ref="V41:Y43"/>
    <mergeCell ref="V44:Y46"/>
    <mergeCell ref="V48:Y50"/>
    <mergeCell ref="V51:Y53"/>
    <mergeCell ref="R23:U25"/>
    <mergeCell ref="R20:U22"/>
    <mergeCell ref="R37:U39"/>
    <mergeCell ref="R34:U36"/>
    <mergeCell ref="R30:U32"/>
    <mergeCell ref="R27:U29"/>
    <mergeCell ref="K51:K53"/>
    <mergeCell ref="Q48:Q50"/>
    <mergeCell ref="K48:K50"/>
    <mergeCell ref="R44:U46"/>
    <mergeCell ref="R41:U43"/>
    <mergeCell ref="K44:K46"/>
    <mergeCell ref="Q41:Q43"/>
    <mergeCell ref="K41:K43"/>
    <mergeCell ref="P51:P53"/>
    <mergeCell ref="Q34:Q36"/>
    <mergeCell ref="K34:K36"/>
    <mergeCell ref="L34:L36"/>
    <mergeCell ref="L37:L39"/>
    <mergeCell ref="L41:L43"/>
    <mergeCell ref="P44:P46"/>
    <mergeCell ref="K20:K22"/>
    <mergeCell ref="L20:L22"/>
    <mergeCell ref="P20:P22"/>
    <mergeCell ref="L23:L25"/>
    <mergeCell ref="L27:L29"/>
    <mergeCell ref="Q30:Q32"/>
    <mergeCell ref="Q27:Q29"/>
    <mergeCell ref="K30:K32"/>
    <mergeCell ref="K27:K29"/>
    <mergeCell ref="Q23:Q25"/>
    <mergeCell ref="K23:K25"/>
    <mergeCell ref="L30:L32"/>
    <mergeCell ref="P23:P25"/>
    <mergeCell ref="P27:P29"/>
    <mergeCell ref="P30:P32"/>
    <mergeCell ref="P34:P36"/>
    <mergeCell ref="Q20:Q22"/>
    <mergeCell ref="P58:P60"/>
    <mergeCell ref="Q37:Q39"/>
    <mergeCell ref="Q44:Q46"/>
    <mergeCell ref="L48:L50"/>
    <mergeCell ref="L51:L53"/>
    <mergeCell ref="L55:L57"/>
    <mergeCell ref="L58:L60"/>
    <mergeCell ref="P37:P39"/>
    <mergeCell ref="P41:P43"/>
    <mergeCell ref="Q58:Q60"/>
    <mergeCell ref="P48:P50"/>
    <mergeCell ref="Q55:Q57"/>
    <mergeCell ref="P55:P57"/>
    <mergeCell ref="Q51:Q53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抽選結果</vt:lpstr>
      <vt:lpstr>組み合わせ</vt:lpstr>
      <vt:lpstr>AB</vt:lpstr>
      <vt:lpstr>CD</vt:lpstr>
      <vt:lpstr>EF</vt:lpstr>
      <vt:lpstr>2日目</vt:lpstr>
      <vt:lpstr>準々決勝・準決勝・決勝</vt:lpstr>
      <vt:lpstr>予備</vt:lpstr>
      <vt:lpstr>AB!Print_Area</vt:lpstr>
      <vt:lpstr>CD!Print_Area</vt:lpstr>
      <vt:lpstr>EF!Print_Area</vt:lpstr>
      <vt:lpstr>準々決勝・準決勝・決勝!Print_Area</vt:lpstr>
      <vt:lpstr>組み合わせ!Print_Area</vt:lpstr>
      <vt:lpstr>予備!Print_Area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MAYS</cp:lastModifiedBy>
  <cp:revision/>
  <cp:lastPrinted>2021-12-04T05:26:10Z</cp:lastPrinted>
  <dcterms:created xsi:type="dcterms:W3CDTF">2011-10-15T08:04:23Z</dcterms:created>
  <dcterms:modified xsi:type="dcterms:W3CDTF">2021-12-05T10:48:24Z</dcterms:modified>
  <cp:category/>
  <cp:contentStatus/>
</cp:coreProperties>
</file>