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84" tabRatio="925" firstSheet="1" activeTab="1"/>
  </bookViews>
  <sheets>
    <sheet name="抽選結果" sheetId="112" r:id="rId1"/>
    <sheet name="U11組合せ" sheetId="85" r:id="rId2"/>
    <sheet name="AB" sheetId="110" r:id="rId3"/>
    <sheet name="CD" sheetId="109" r:id="rId4"/>
    <sheet name="EF" sheetId="108" r:id="rId5"/>
    <sheet name="GH" sheetId="107" r:id="rId6"/>
    <sheet name="２日目" sheetId="88" r:id="rId7"/>
    <sheet name="３日目　準決勝・決勝 " sheetId="111" r:id="rId8"/>
  </sheets>
  <definedNames>
    <definedName name="_xlnm.Print_Area" localSheetId="6">'２日目'!$A$1:$AA$73</definedName>
    <definedName name="_xlnm.Print_Area" localSheetId="7">'３日目　準決勝・決勝 '!$A$1:$W$65</definedName>
    <definedName name="_xlnm.Print_Area" localSheetId="2">AB!$A$1:$AA$90</definedName>
    <definedName name="_xlnm.Print_Area" localSheetId="3">CD!$A$1:$AA$92</definedName>
    <definedName name="_xlnm.Print_Area" localSheetId="4">EF!$A$1:$AA$91</definedName>
    <definedName name="_xlnm.Print_Area" localSheetId="5">GH!$A$1:$AA$90</definedName>
    <definedName name="_xlnm.Print_Area" localSheetId="1">U11組合せ!$A$1:$AF$69</definedName>
  </definedNames>
  <calcPr calcId="152511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" i="88" l="1"/>
  <c r="W8" i="88"/>
  <c r="S8" i="88"/>
  <c r="P8" i="88"/>
  <c r="Z26" i="88" l="1"/>
  <c r="W26" i="88"/>
  <c r="S26" i="88"/>
  <c r="P26" i="88"/>
  <c r="K26" i="88"/>
  <c r="H26" i="88"/>
  <c r="D26" i="88"/>
  <c r="A26" i="88"/>
  <c r="K8" i="88"/>
  <c r="H8" i="88"/>
  <c r="D8" i="88"/>
  <c r="A8" i="88"/>
  <c r="C35" i="85" l="1"/>
  <c r="AB11" i="85" l="1"/>
  <c r="AB9" i="85"/>
  <c r="AB7" i="85"/>
  <c r="AB15" i="85"/>
  <c r="AB17" i="85"/>
  <c r="AB19" i="85"/>
  <c r="AB27" i="85"/>
  <c r="AB25" i="85"/>
  <c r="AB23" i="85"/>
  <c r="AB31" i="85"/>
  <c r="AB33" i="85"/>
  <c r="AB35" i="85"/>
  <c r="AB39" i="85"/>
  <c r="AB43" i="85"/>
  <c r="AB41" i="85"/>
  <c r="AB47" i="85"/>
  <c r="AB49" i="85"/>
  <c r="AB51" i="85"/>
  <c r="AB67" i="85"/>
  <c r="AB65" i="85"/>
  <c r="AB63" i="85"/>
  <c r="AB57" i="85"/>
  <c r="AB59" i="85"/>
  <c r="AB55" i="85"/>
  <c r="C67" i="85"/>
  <c r="C65" i="85"/>
  <c r="C63" i="85"/>
  <c r="C59" i="85"/>
  <c r="C55" i="85"/>
  <c r="C57" i="85"/>
  <c r="C49" i="85" l="1"/>
  <c r="C51" i="85"/>
  <c r="C47" i="85"/>
  <c r="C43" i="85"/>
  <c r="C41" i="85"/>
  <c r="C39" i="85"/>
  <c r="C33" i="85"/>
  <c r="C31" i="85"/>
  <c r="C27" i="85"/>
  <c r="C25" i="85"/>
  <c r="C23" i="85"/>
  <c r="C17" i="85"/>
  <c r="C19" i="85"/>
  <c r="C15" i="85"/>
  <c r="AF7" i="85"/>
  <c r="AF23" i="85"/>
  <c r="AF39" i="85"/>
  <c r="AF55" i="85"/>
  <c r="A55" i="85"/>
  <c r="A39" i="85"/>
  <c r="A7" i="85"/>
  <c r="A23" i="85"/>
  <c r="C9" i="85" l="1"/>
  <c r="C11" i="85"/>
  <c r="C7" i="85"/>
  <c r="A20" i="112"/>
  <c r="A21" i="112"/>
  <c r="A22" i="112"/>
  <c r="A23" i="112"/>
  <c r="A24" i="112"/>
  <c r="A25" i="112"/>
  <c r="A26" i="112"/>
  <c r="A27" i="112"/>
  <c r="A28" i="112"/>
  <c r="A29" i="112"/>
  <c r="A30" i="112"/>
  <c r="A31" i="112"/>
  <c r="A32" i="112"/>
  <c r="A33" i="112"/>
  <c r="A34" i="112"/>
  <c r="A35" i="112"/>
  <c r="A36" i="112"/>
  <c r="A37" i="112"/>
  <c r="A38" i="112"/>
  <c r="A39" i="112"/>
  <c r="A40" i="112"/>
  <c r="A41" i="112"/>
  <c r="A42" i="112"/>
  <c r="A43" i="112"/>
  <c r="A44" i="112"/>
  <c r="A45" i="112"/>
  <c r="A46" i="112"/>
  <c r="A47" i="112"/>
  <c r="A48" i="112"/>
  <c r="A49" i="112"/>
  <c r="A50" i="112"/>
  <c r="A51" i="112"/>
  <c r="A52" i="112"/>
  <c r="A53" i="112"/>
  <c r="A54" i="112"/>
  <c r="A55" i="112"/>
  <c r="A19" i="112"/>
  <c r="A16" i="112"/>
  <c r="A15" i="112"/>
  <c r="A14" i="112"/>
  <c r="A13" i="112"/>
  <c r="A5" i="112"/>
  <c r="A6" i="112"/>
  <c r="A7" i="112"/>
  <c r="A8" i="112"/>
  <c r="A9" i="112"/>
  <c r="A10" i="112"/>
  <c r="A4" i="112"/>
  <c r="R46" i="107" l="1"/>
  <c r="V52" i="107"/>
  <c r="S52" i="107"/>
  <c r="P52" i="107"/>
  <c r="K52" i="107"/>
  <c r="H52" i="107"/>
  <c r="E52" i="107"/>
  <c r="R1" i="107"/>
  <c r="V7" i="107"/>
  <c r="S7" i="107"/>
  <c r="P7" i="107"/>
  <c r="K7" i="107"/>
  <c r="H7" i="107"/>
  <c r="E7" i="107"/>
  <c r="R46" i="108"/>
  <c r="V52" i="108"/>
  <c r="S52" i="108"/>
  <c r="P52" i="108"/>
  <c r="K52" i="108"/>
  <c r="H52" i="108"/>
  <c r="E52" i="108"/>
  <c r="R1" i="108"/>
  <c r="V7" i="108"/>
  <c r="S7" i="108"/>
  <c r="P7" i="108"/>
  <c r="K7" i="108"/>
  <c r="H7" i="108"/>
  <c r="E7" i="108"/>
  <c r="R48" i="109"/>
  <c r="R1" i="109"/>
  <c r="R46" i="110"/>
  <c r="R1" i="110"/>
  <c r="V54" i="109"/>
  <c r="S54" i="109"/>
  <c r="P54" i="109"/>
  <c r="K54" i="109"/>
  <c r="H54" i="109"/>
  <c r="E54" i="109"/>
  <c r="V7" i="109"/>
  <c r="S7" i="109"/>
  <c r="P7" i="109"/>
  <c r="K7" i="109"/>
  <c r="H7" i="109"/>
  <c r="E7" i="109"/>
  <c r="V52" i="110"/>
  <c r="S52" i="110"/>
  <c r="P52" i="110"/>
  <c r="K52" i="110"/>
  <c r="H52" i="110"/>
  <c r="E52" i="110"/>
  <c r="V7" i="110"/>
  <c r="S7" i="110"/>
  <c r="P7" i="110"/>
  <c r="K7" i="110"/>
  <c r="H7" i="110"/>
  <c r="E7" i="110"/>
  <c r="S1" i="88"/>
  <c r="I1" i="88"/>
  <c r="U31" i="85"/>
  <c r="T5" i="85" l="1"/>
  <c r="H1" i="107"/>
  <c r="H46" i="107" s="1"/>
  <c r="H1" i="108"/>
  <c r="H46" i="108" s="1"/>
  <c r="H1" i="109"/>
  <c r="H48" i="109" s="1"/>
  <c r="H1" i="110"/>
  <c r="H46" i="110" s="1"/>
  <c r="G1" i="111"/>
  <c r="R1" i="111"/>
  <c r="O36" i="111"/>
  <c r="I36" i="111"/>
  <c r="P29" i="111"/>
  <c r="O29" i="111"/>
  <c r="I29" i="111"/>
  <c r="E29" i="111"/>
  <c r="P26" i="111"/>
  <c r="O26" i="111"/>
  <c r="I26" i="111"/>
  <c r="E26" i="111"/>
  <c r="O81" i="110" l="1"/>
  <c r="C81" i="110"/>
  <c r="Q77" i="110"/>
  <c r="K77" i="110"/>
  <c r="U85" i="110" s="1"/>
  <c r="Q74" i="110"/>
  <c r="G87" i="110" s="1"/>
  <c r="K74" i="110"/>
  <c r="H87" i="110" s="1"/>
  <c r="Q71" i="110"/>
  <c r="Q87" i="110" s="1"/>
  <c r="K71" i="110"/>
  <c r="R87" i="110" s="1"/>
  <c r="Q68" i="110"/>
  <c r="K68" i="110"/>
  <c r="I83" i="110" s="1"/>
  <c r="Q65" i="110"/>
  <c r="K65" i="110"/>
  <c r="S83" i="110" s="1"/>
  <c r="Q62" i="110"/>
  <c r="E85" i="110" s="1"/>
  <c r="K62" i="110"/>
  <c r="F85" i="110" s="1"/>
  <c r="O87" i="110"/>
  <c r="R65" i="110"/>
  <c r="F71" i="110"/>
  <c r="C87" i="110"/>
  <c r="R62" i="110"/>
  <c r="E81" i="110"/>
  <c r="O36" i="110"/>
  <c r="C36" i="110"/>
  <c r="Q32" i="110"/>
  <c r="K32" i="110"/>
  <c r="Q29" i="110"/>
  <c r="K29" i="110"/>
  <c r="Q26" i="110"/>
  <c r="K26" i="110"/>
  <c r="U38" i="110" s="1"/>
  <c r="Q23" i="110"/>
  <c r="K23" i="110"/>
  <c r="Q20" i="110"/>
  <c r="K20" i="110"/>
  <c r="Q17" i="110"/>
  <c r="K17" i="110"/>
  <c r="O42" i="110"/>
  <c r="S36" i="110"/>
  <c r="Q36" i="110"/>
  <c r="I36" i="110"/>
  <c r="R17" i="110"/>
  <c r="F23" i="110"/>
  <c r="A46" i="110"/>
  <c r="O89" i="109"/>
  <c r="O87" i="109"/>
  <c r="F73" i="109"/>
  <c r="C89" i="109"/>
  <c r="R64" i="109"/>
  <c r="C85" i="109"/>
  <c r="O44" i="109"/>
  <c r="S38" i="109"/>
  <c r="O40" i="109"/>
  <c r="I38" i="109"/>
  <c r="R17" i="109"/>
  <c r="E38" i="109"/>
  <c r="O83" i="109"/>
  <c r="C83" i="109"/>
  <c r="Q79" i="109"/>
  <c r="V87" i="109" s="1"/>
  <c r="K79" i="109"/>
  <c r="U87" i="109" s="1"/>
  <c r="Q76" i="109"/>
  <c r="G89" i="109" s="1"/>
  <c r="K76" i="109"/>
  <c r="I87" i="109" s="1"/>
  <c r="F76" i="109"/>
  <c r="Q73" i="109"/>
  <c r="Q89" i="109" s="1"/>
  <c r="K73" i="109"/>
  <c r="R89" i="109" s="1"/>
  <c r="Q70" i="109"/>
  <c r="E89" i="109" s="1"/>
  <c r="K70" i="109"/>
  <c r="I85" i="109" s="1"/>
  <c r="Q67" i="109"/>
  <c r="T85" i="109" s="1"/>
  <c r="K67" i="109"/>
  <c r="S85" i="109" s="1"/>
  <c r="Q64" i="109"/>
  <c r="E87" i="109" s="1"/>
  <c r="K64" i="109"/>
  <c r="F87" i="109" s="1"/>
  <c r="O38" i="109"/>
  <c r="C38" i="109"/>
  <c r="Q32" i="109"/>
  <c r="K32" i="109"/>
  <c r="Q29" i="109"/>
  <c r="G44" i="109" s="1"/>
  <c r="K29" i="109"/>
  <c r="Q26" i="109"/>
  <c r="K26" i="109"/>
  <c r="U40" i="109" s="1"/>
  <c r="Q23" i="109"/>
  <c r="K23" i="109"/>
  <c r="I40" i="109" s="1"/>
  <c r="Q20" i="109"/>
  <c r="K20" i="109"/>
  <c r="Q17" i="109"/>
  <c r="K17" i="109"/>
  <c r="A48" i="109"/>
  <c r="O88" i="108"/>
  <c r="F78" i="108"/>
  <c r="F71" i="108"/>
  <c r="C88" i="108"/>
  <c r="F74" i="108"/>
  <c r="E82" i="108"/>
  <c r="O42" i="108"/>
  <c r="F32" i="108"/>
  <c r="F26" i="108"/>
  <c r="R29" i="108"/>
  <c r="C40" i="108"/>
  <c r="C38" i="108"/>
  <c r="O82" i="108"/>
  <c r="C82" i="108"/>
  <c r="Q78" i="108"/>
  <c r="K78" i="108"/>
  <c r="U86" i="108" s="1"/>
  <c r="Q74" i="108"/>
  <c r="G88" i="108" s="1"/>
  <c r="K74" i="108"/>
  <c r="I86" i="108" s="1"/>
  <c r="Q71" i="108"/>
  <c r="K71" i="108"/>
  <c r="R88" i="108" s="1"/>
  <c r="Q68" i="108"/>
  <c r="K68" i="108"/>
  <c r="I84" i="108" s="1"/>
  <c r="Q65" i="108"/>
  <c r="K65" i="108"/>
  <c r="S84" i="108" s="1"/>
  <c r="Q62" i="108"/>
  <c r="K62" i="108"/>
  <c r="F86" i="108" s="1"/>
  <c r="O36" i="108"/>
  <c r="C36" i="108"/>
  <c r="Q32" i="108"/>
  <c r="S42" i="108" s="1"/>
  <c r="K32" i="108"/>
  <c r="Q29" i="108"/>
  <c r="K29" i="108"/>
  <c r="Q26" i="108"/>
  <c r="K26" i="108"/>
  <c r="Q23" i="108"/>
  <c r="K23" i="108"/>
  <c r="Q20" i="108"/>
  <c r="Q40" i="108" s="1"/>
  <c r="K20" i="108"/>
  <c r="Q17" i="108"/>
  <c r="K17" i="108"/>
  <c r="A46" i="108"/>
  <c r="O87" i="107"/>
  <c r="F77" i="107"/>
  <c r="F71" i="107"/>
  <c r="I81" i="107"/>
  <c r="C85" i="107"/>
  <c r="E81" i="107"/>
  <c r="U36" i="107"/>
  <c r="F32" i="107"/>
  <c r="O38" i="107"/>
  <c r="I36" i="107"/>
  <c r="C40" i="107"/>
  <c r="E36" i="107"/>
  <c r="O81" i="107"/>
  <c r="C81" i="107"/>
  <c r="Q77" i="107"/>
  <c r="V85" i="107" s="1"/>
  <c r="K77" i="107"/>
  <c r="Q74" i="107"/>
  <c r="G87" i="107" s="1"/>
  <c r="K74" i="107"/>
  <c r="Q71" i="107"/>
  <c r="K71" i="107"/>
  <c r="R87" i="107" s="1"/>
  <c r="Q68" i="107"/>
  <c r="K68" i="107"/>
  <c r="I83" i="107" s="1"/>
  <c r="Q65" i="107"/>
  <c r="T83" i="107" s="1"/>
  <c r="K65" i="107"/>
  <c r="Q62" i="107"/>
  <c r="E85" i="107" s="1"/>
  <c r="K62" i="107"/>
  <c r="O36" i="107"/>
  <c r="C36" i="107"/>
  <c r="Q32" i="107"/>
  <c r="K32" i="107"/>
  <c r="Q29" i="107"/>
  <c r="K29" i="107"/>
  <c r="H42" i="107" s="1"/>
  <c r="Q26" i="107"/>
  <c r="K26" i="107"/>
  <c r="U38" i="107" s="1"/>
  <c r="Q23" i="107"/>
  <c r="K23" i="107"/>
  <c r="Q20" i="107"/>
  <c r="K20" i="107"/>
  <c r="Q17" i="107"/>
  <c r="K17" i="107"/>
  <c r="F40" i="107" s="1"/>
  <c r="A46" i="107"/>
  <c r="U88" i="109" l="1"/>
  <c r="H38" i="107"/>
  <c r="E40" i="107"/>
  <c r="R40" i="107"/>
  <c r="S38" i="107"/>
  <c r="Q40" i="107"/>
  <c r="T38" i="107"/>
  <c r="F42" i="107"/>
  <c r="E43" i="107" s="1"/>
  <c r="K42" i="107" s="1"/>
  <c r="I38" i="107"/>
  <c r="E42" i="107"/>
  <c r="J38" i="107"/>
  <c r="Q42" i="107"/>
  <c r="V38" i="107"/>
  <c r="U39" i="107" s="1"/>
  <c r="J40" i="107"/>
  <c r="G42" i="107"/>
  <c r="G43" i="107" s="1"/>
  <c r="U40" i="107"/>
  <c r="X40" i="107" s="1"/>
  <c r="T42" i="107"/>
  <c r="X42" i="107" s="1"/>
  <c r="S42" i="107"/>
  <c r="V40" i="107"/>
  <c r="G83" i="107"/>
  <c r="F85" i="107"/>
  <c r="E86" i="107" s="1"/>
  <c r="R85" i="107"/>
  <c r="S83" i="107"/>
  <c r="E87" i="107"/>
  <c r="J83" i="107"/>
  <c r="I84" i="107" s="1"/>
  <c r="V83" i="107"/>
  <c r="Q87" i="107"/>
  <c r="Q88" i="107" s="1"/>
  <c r="I85" i="107"/>
  <c r="H87" i="107"/>
  <c r="G88" i="107"/>
  <c r="T87" i="107"/>
  <c r="U85" i="107"/>
  <c r="G38" i="108"/>
  <c r="G39" i="108" s="1"/>
  <c r="F40" i="108"/>
  <c r="H38" i="108"/>
  <c r="E40" i="108"/>
  <c r="E41" i="108" s="1"/>
  <c r="R40" i="108"/>
  <c r="S38" i="108"/>
  <c r="F42" i="108"/>
  <c r="I38" i="108"/>
  <c r="E42" i="108"/>
  <c r="E43" i="108" s="1"/>
  <c r="J38" i="108"/>
  <c r="R42" i="108"/>
  <c r="U38" i="108"/>
  <c r="Q42" i="108"/>
  <c r="X42" i="108" s="1"/>
  <c r="V38" i="108"/>
  <c r="I40" i="108"/>
  <c r="H42" i="108"/>
  <c r="J40" i="108"/>
  <c r="G42" i="108"/>
  <c r="T42" i="108"/>
  <c r="U40" i="108"/>
  <c r="S43" i="108"/>
  <c r="H84" i="108"/>
  <c r="E86" i="108"/>
  <c r="E87" i="108" s="1"/>
  <c r="Q86" i="108"/>
  <c r="T84" i="108"/>
  <c r="E88" i="108"/>
  <c r="J84" i="108"/>
  <c r="I85" i="108" s="1"/>
  <c r="Q88" i="108"/>
  <c r="V84" i="108"/>
  <c r="S88" i="108"/>
  <c r="V86" i="108"/>
  <c r="U87" i="108" s="1"/>
  <c r="G40" i="109"/>
  <c r="F42" i="109"/>
  <c r="H40" i="109"/>
  <c r="E42" i="109"/>
  <c r="R42" i="109"/>
  <c r="S40" i="109"/>
  <c r="Q42" i="109"/>
  <c r="T40" i="109"/>
  <c r="E44" i="109"/>
  <c r="J40" i="109"/>
  <c r="I41" i="109" s="1"/>
  <c r="Q44" i="109"/>
  <c r="V40" i="109"/>
  <c r="U41" i="109" s="1"/>
  <c r="I42" i="109"/>
  <c r="H44" i="109"/>
  <c r="G45" i="109"/>
  <c r="T44" i="109"/>
  <c r="U42" i="109"/>
  <c r="S44" i="109"/>
  <c r="V42" i="109"/>
  <c r="G38" i="110"/>
  <c r="F40" i="110"/>
  <c r="H38" i="110"/>
  <c r="E40" i="110"/>
  <c r="R40" i="110"/>
  <c r="S38" i="110"/>
  <c r="Q40" i="110"/>
  <c r="T38" i="110"/>
  <c r="F42" i="110"/>
  <c r="I38" i="110"/>
  <c r="E42" i="110"/>
  <c r="L42" i="110" s="1"/>
  <c r="J38" i="110"/>
  <c r="Q42" i="110"/>
  <c r="V38" i="110"/>
  <c r="U39" i="110" s="1"/>
  <c r="I40" i="110"/>
  <c r="H42" i="110"/>
  <c r="J40" i="110"/>
  <c r="G42" i="110"/>
  <c r="G43" i="110" s="1"/>
  <c r="T42" i="110"/>
  <c r="U40" i="110"/>
  <c r="S42" i="110"/>
  <c r="S43" i="110" s="1"/>
  <c r="V40" i="110"/>
  <c r="X40" i="110" s="1"/>
  <c r="Q85" i="110"/>
  <c r="T83" i="110"/>
  <c r="S84" i="110" s="1"/>
  <c r="E87" i="110"/>
  <c r="J83" i="110"/>
  <c r="I84" i="110" s="1"/>
  <c r="S87" i="110"/>
  <c r="V85" i="110"/>
  <c r="U86" i="110" s="1"/>
  <c r="F17" i="110"/>
  <c r="F74" i="110"/>
  <c r="F32" i="110"/>
  <c r="E36" i="110"/>
  <c r="F29" i="110"/>
  <c r="G81" i="110"/>
  <c r="R20" i="110"/>
  <c r="F26" i="110"/>
  <c r="C38" i="110"/>
  <c r="F62" i="110"/>
  <c r="C83" i="110"/>
  <c r="O38" i="110"/>
  <c r="O85" i="110"/>
  <c r="F20" i="110"/>
  <c r="O40" i="110"/>
  <c r="F68" i="110"/>
  <c r="F77" i="110"/>
  <c r="E86" i="110"/>
  <c r="G39" i="110"/>
  <c r="L38" i="110"/>
  <c r="Q41" i="110"/>
  <c r="E43" i="110"/>
  <c r="K42" i="110" s="1"/>
  <c r="G88" i="110"/>
  <c r="Q88" i="110"/>
  <c r="Q81" i="110"/>
  <c r="G83" i="110"/>
  <c r="I85" i="110"/>
  <c r="X38" i="110"/>
  <c r="R42" i="110"/>
  <c r="Q43" i="110" s="1"/>
  <c r="W42" i="110" s="1"/>
  <c r="S81" i="110"/>
  <c r="H83" i="110"/>
  <c r="U83" i="110"/>
  <c r="C85" i="110"/>
  <c r="J85" i="110"/>
  <c r="F87" i="110"/>
  <c r="E88" i="110" s="1"/>
  <c r="K87" i="110" s="1"/>
  <c r="L87" i="110"/>
  <c r="L40" i="110"/>
  <c r="C42" i="110"/>
  <c r="G36" i="110"/>
  <c r="C40" i="110"/>
  <c r="R68" i="110"/>
  <c r="R71" i="110"/>
  <c r="R74" i="110"/>
  <c r="R77" i="110"/>
  <c r="I81" i="110"/>
  <c r="U81" i="110"/>
  <c r="O83" i="110"/>
  <c r="V83" i="110"/>
  <c r="R85" i="110"/>
  <c r="T87" i="110"/>
  <c r="R23" i="110"/>
  <c r="R26" i="110"/>
  <c r="R29" i="110"/>
  <c r="R32" i="110"/>
  <c r="U36" i="110"/>
  <c r="F65" i="110"/>
  <c r="R20" i="107"/>
  <c r="F17" i="108"/>
  <c r="F62" i="107"/>
  <c r="F68" i="107"/>
  <c r="C84" i="108"/>
  <c r="C83" i="107"/>
  <c r="R65" i="108"/>
  <c r="O86" i="108"/>
  <c r="C42" i="108"/>
  <c r="R23" i="108"/>
  <c r="I36" i="108"/>
  <c r="R23" i="107"/>
  <c r="O38" i="108"/>
  <c r="C42" i="107"/>
  <c r="F29" i="109"/>
  <c r="C87" i="109"/>
  <c r="O42" i="109"/>
  <c r="O84" i="108"/>
  <c r="R20" i="109"/>
  <c r="F26" i="109"/>
  <c r="F36" i="109" s="1"/>
  <c r="C40" i="109"/>
  <c r="F20" i="109"/>
  <c r="F23" i="109"/>
  <c r="E83" i="109"/>
  <c r="F20" i="108"/>
  <c r="F17" i="109"/>
  <c r="F32" i="109"/>
  <c r="R36" i="109" s="1"/>
  <c r="G83" i="109"/>
  <c r="S86" i="109"/>
  <c r="G41" i="109"/>
  <c r="K40" i="109" s="1"/>
  <c r="X42" i="109"/>
  <c r="Q43" i="109"/>
  <c r="Q90" i="109"/>
  <c r="S45" i="109"/>
  <c r="E88" i="109"/>
  <c r="F89" i="109"/>
  <c r="S89" i="109"/>
  <c r="G85" i="109"/>
  <c r="Q38" i="109"/>
  <c r="R44" i="109"/>
  <c r="S83" i="109"/>
  <c r="H85" i="109"/>
  <c r="U85" i="109"/>
  <c r="J87" i="109"/>
  <c r="Q87" i="109"/>
  <c r="G38" i="109"/>
  <c r="C42" i="109"/>
  <c r="J42" i="109"/>
  <c r="I43" i="109" s="1"/>
  <c r="F44" i="109"/>
  <c r="L44" i="109"/>
  <c r="R67" i="109"/>
  <c r="R70" i="109"/>
  <c r="R73" i="109"/>
  <c r="R76" i="109"/>
  <c r="R79" i="109"/>
  <c r="I83" i="109"/>
  <c r="U83" i="109"/>
  <c r="O85" i="109"/>
  <c r="V85" i="109"/>
  <c r="R87" i="109"/>
  <c r="T89" i="109"/>
  <c r="S41" i="109"/>
  <c r="W40" i="109" s="1"/>
  <c r="C44" i="109"/>
  <c r="Q83" i="109"/>
  <c r="R23" i="109"/>
  <c r="R26" i="109"/>
  <c r="R29" i="109"/>
  <c r="R32" i="109"/>
  <c r="U38" i="109"/>
  <c r="F64" i="109"/>
  <c r="F67" i="109"/>
  <c r="F70" i="109"/>
  <c r="F79" i="109"/>
  <c r="J85" i="109"/>
  <c r="I86" i="109" s="1"/>
  <c r="H89" i="109"/>
  <c r="G90" i="109" s="1"/>
  <c r="S82" i="108"/>
  <c r="F65" i="108"/>
  <c r="R62" i="108"/>
  <c r="F68" i="108"/>
  <c r="F62" i="108"/>
  <c r="S36" i="108"/>
  <c r="R20" i="108"/>
  <c r="Q36" i="108"/>
  <c r="E36" i="108"/>
  <c r="F23" i="108"/>
  <c r="Q41" i="108"/>
  <c r="S85" i="108"/>
  <c r="Q89" i="108"/>
  <c r="R32" i="108"/>
  <c r="U36" i="108"/>
  <c r="G84" i="108"/>
  <c r="T38" i="108"/>
  <c r="S39" i="108" s="1"/>
  <c r="O40" i="108"/>
  <c r="V40" i="108"/>
  <c r="U41" i="108" s="1"/>
  <c r="G82" i="108"/>
  <c r="U84" i="108"/>
  <c r="U85" i="108" s="1"/>
  <c r="C86" i="108"/>
  <c r="J86" i="108"/>
  <c r="I87" i="108" s="1"/>
  <c r="F88" i="108"/>
  <c r="R17" i="108"/>
  <c r="R26" i="108"/>
  <c r="F29" i="108"/>
  <c r="L40" i="108"/>
  <c r="Q82" i="108"/>
  <c r="G36" i="108"/>
  <c r="R68" i="108"/>
  <c r="R71" i="108"/>
  <c r="R74" i="108"/>
  <c r="R78" i="108"/>
  <c r="I82" i="108"/>
  <c r="U82" i="108"/>
  <c r="R86" i="108"/>
  <c r="X86" i="108" s="1"/>
  <c r="T88" i="108"/>
  <c r="H88" i="108"/>
  <c r="G89" i="108" s="1"/>
  <c r="S36" i="107"/>
  <c r="F20" i="107"/>
  <c r="O85" i="107"/>
  <c r="F65" i="107"/>
  <c r="Q81" i="107"/>
  <c r="R62" i="107"/>
  <c r="F74" i="107"/>
  <c r="G81" i="107"/>
  <c r="O40" i="107"/>
  <c r="Q36" i="107"/>
  <c r="F26" i="107"/>
  <c r="R29" i="107"/>
  <c r="F23" i="107"/>
  <c r="F17" i="107"/>
  <c r="C38" i="107"/>
  <c r="Q41" i="107"/>
  <c r="U86" i="107"/>
  <c r="E41" i="107"/>
  <c r="O42" i="107"/>
  <c r="C87" i="107"/>
  <c r="F29" i="107"/>
  <c r="G38" i="107"/>
  <c r="I40" i="107"/>
  <c r="I41" i="107" s="1"/>
  <c r="R42" i="107"/>
  <c r="S81" i="107"/>
  <c r="H83" i="107"/>
  <c r="U83" i="107"/>
  <c r="J85" i="107"/>
  <c r="I86" i="107" s="1"/>
  <c r="Q85" i="107"/>
  <c r="F87" i="107"/>
  <c r="S87" i="107"/>
  <c r="R17" i="107"/>
  <c r="R26" i="107"/>
  <c r="G36" i="107"/>
  <c r="L42" i="107"/>
  <c r="R65" i="107"/>
  <c r="R68" i="107"/>
  <c r="R71" i="107"/>
  <c r="R74" i="107"/>
  <c r="R77" i="107"/>
  <c r="U81" i="107"/>
  <c r="O83" i="107"/>
  <c r="S84" i="107"/>
  <c r="R32" i="107"/>
  <c r="L40" i="107"/>
  <c r="L42" i="109" l="1"/>
  <c r="E45" i="109"/>
  <c r="K44" i="109" s="1"/>
  <c r="L40" i="109"/>
  <c r="X88" i="108"/>
  <c r="L42" i="108"/>
  <c r="L38" i="108"/>
  <c r="K42" i="108"/>
  <c r="G43" i="108"/>
  <c r="Q43" i="108"/>
  <c r="W42" i="108" s="1"/>
  <c r="U84" i="107"/>
  <c r="W83" i="107" s="1"/>
  <c r="S43" i="107"/>
  <c r="Q43" i="107"/>
  <c r="W42" i="107" s="1"/>
  <c r="X38" i="107"/>
  <c r="S88" i="107"/>
  <c r="W87" i="107" s="1"/>
  <c r="X87" i="107"/>
  <c r="L87" i="107"/>
  <c r="E88" i="107"/>
  <c r="K87" i="107" s="1"/>
  <c r="L83" i="107"/>
  <c r="G84" i="107"/>
  <c r="K83" i="107" s="1"/>
  <c r="K40" i="107"/>
  <c r="L88" i="108"/>
  <c r="E89" i="108"/>
  <c r="W84" i="108"/>
  <c r="L87" i="109"/>
  <c r="I88" i="109"/>
  <c r="X85" i="109"/>
  <c r="X44" i="109"/>
  <c r="Q45" i="109"/>
  <c r="X89" i="109"/>
  <c r="E90" i="109"/>
  <c r="K89" i="109" s="1"/>
  <c r="L89" i="109"/>
  <c r="X87" i="110"/>
  <c r="S88" i="110"/>
  <c r="X85" i="110"/>
  <c r="Q86" i="110"/>
  <c r="W85" i="110" s="1"/>
  <c r="X83" i="110"/>
  <c r="U41" i="110"/>
  <c r="W40" i="110" s="1"/>
  <c r="I41" i="110"/>
  <c r="I39" i="110"/>
  <c r="K38" i="110" s="1"/>
  <c r="S39" i="110"/>
  <c r="W38" i="110" s="1"/>
  <c r="E41" i="110"/>
  <c r="K40" i="110" s="1"/>
  <c r="U43" i="109"/>
  <c r="W42" i="109" s="1"/>
  <c r="X40" i="109"/>
  <c r="E43" i="109"/>
  <c r="K42" i="109" s="1"/>
  <c r="I41" i="108"/>
  <c r="K40" i="108" s="1"/>
  <c r="U39" i="108"/>
  <c r="W38" i="108" s="1"/>
  <c r="I39" i="108"/>
  <c r="K38" i="108" s="1"/>
  <c r="U41" i="107"/>
  <c r="W40" i="107" s="1"/>
  <c r="I39" i="107"/>
  <c r="S39" i="107"/>
  <c r="W38" i="107" s="1"/>
  <c r="I86" i="110"/>
  <c r="W87" i="110"/>
  <c r="L85" i="110"/>
  <c r="U84" i="110"/>
  <c r="W83" i="110" s="1"/>
  <c r="X42" i="110"/>
  <c r="G84" i="110"/>
  <c r="K83" i="110" s="1"/>
  <c r="L83" i="110"/>
  <c r="K85" i="110"/>
  <c r="G86" i="109"/>
  <c r="K85" i="109" s="1"/>
  <c r="L85" i="109"/>
  <c r="K87" i="109"/>
  <c r="W44" i="109"/>
  <c r="S90" i="109"/>
  <c r="X87" i="109"/>
  <c r="Q88" i="109"/>
  <c r="W87" i="109" s="1"/>
  <c r="U86" i="109"/>
  <c r="W85" i="109" s="1"/>
  <c r="W89" i="109"/>
  <c r="L86" i="108"/>
  <c r="K86" i="108"/>
  <c r="S89" i="108"/>
  <c r="W88" i="108" s="1"/>
  <c r="G85" i="108"/>
  <c r="K84" i="108" s="1"/>
  <c r="L84" i="108"/>
  <c r="Q87" i="108"/>
  <c r="W86" i="108" s="1"/>
  <c r="W40" i="108"/>
  <c r="K88" i="108"/>
  <c r="X38" i="108"/>
  <c r="X84" i="108"/>
  <c r="X40" i="108"/>
  <c r="X85" i="107"/>
  <c r="Q86" i="107"/>
  <c r="W85" i="107" s="1"/>
  <c r="L85" i="107"/>
  <c r="G39" i="107"/>
  <c r="K38" i="107" s="1"/>
  <c r="L38" i="107"/>
  <c r="X83" i="107"/>
  <c r="K85" i="107"/>
  <c r="R60" i="88"/>
  <c r="E60" i="88"/>
  <c r="R57" i="88"/>
  <c r="E57" i="88"/>
  <c r="R48" i="88"/>
  <c r="E48" i="88"/>
  <c r="R45" i="88"/>
  <c r="E45" i="88"/>
  <c r="R54" i="88"/>
  <c r="E54" i="88"/>
  <c r="R51" i="88"/>
  <c r="E51" i="88"/>
  <c r="R42" i="88"/>
  <c r="E42" i="88"/>
  <c r="R39" i="88"/>
  <c r="E39" i="88"/>
  <c r="Q72" i="88"/>
  <c r="K72" i="88"/>
  <c r="Q69" i="88"/>
  <c r="K69" i="88"/>
  <c r="Q66" i="88"/>
  <c r="K66" i="88"/>
  <c r="Q63" i="88"/>
  <c r="K63" i="88"/>
  <c r="Q60" i="88"/>
  <c r="K60" i="88"/>
  <c r="Q57" i="88"/>
  <c r="K57" i="88"/>
  <c r="Q54" i="88"/>
  <c r="K54" i="88"/>
  <c r="Q51" i="88"/>
  <c r="K51" i="88"/>
  <c r="Q48" i="88"/>
  <c r="K48" i="88"/>
  <c r="Q45" i="88"/>
  <c r="K45" i="88"/>
  <c r="Q42" i="88"/>
  <c r="K42" i="88"/>
  <c r="Q39" i="88"/>
  <c r="K39" i="88"/>
  <c r="Y5" i="85" l="1"/>
</calcChain>
</file>

<file path=xl/sharedStrings.xml><?xml version="1.0" encoding="utf-8"?>
<sst xmlns="http://schemas.openxmlformats.org/spreadsheetml/2006/main" count="703" uniqueCount="241">
  <si>
    <t>第39回栃木県U-11サッカ－大会
U-11大会の部</t>
    <rPh sb="4" eb="7">
      <t>トチギケン</t>
    </rPh>
    <phoneticPr fontId="27"/>
  </si>
  <si>
    <t>※参加数の少ない地区から抽選</t>
    <rPh sb="1" eb="4">
      <t>サンカスウ</t>
    </rPh>
    <rPh sb="5" eb="6">
      <t>スク</t>
    </rPh>
    <rPh sb="8" eb="10">
      <t>チク</t>
    </rPh>
    <rPh sb="12" eb="14">
      <t>チュウセン</t>
    </rPh>
    <phoneticPr fontId="27"/>
  </si>
  <si>
    <t>1　地区シード</t>
    <rPh sb="2" eb="4">
      <t>チク</t>
    </rPh>
    <phoneticPr fontId="27"/>
  </si>
  <si>
    <t>C3</t>
  </si>
  <si>
    <t>ＮＩＫＫＯ．ＳＰＯＲＴＳ．ＣＬＵＢ</t>
  </si>
  <si>
    <t>上都賀1位</t>
    <rPh sb="0" eb="3">
      <t>カミツガ</t>
    </rPh>
    <rPh sb="4" eb="5">
      <t>イ</t>
    </rPh>
    <phoneticPr fontId="27"/>
  </si>
  <si>
    <t>H6</t>
  </si>
  <si>
    <t>祖母井クラブ</t>
    <rPh sb="0" eb="3">
      <t>ソボイ</t>
    </rPh>
    <phoneticPr fontId="27"/>
  </si>
  <si>
    <t>芳賀1位</t>
    <rPh sb="0" eb="2">
      <t>ハガ</t>
    </rPh>
    <rPh sb="3" eb="4">
      <t>イ</t>
    </rPh>
    <phoneticPr fontId="27"/>
  </si>
  <si>
    <t>A5</t>
  </si>
  <si>
    <t>ヴェルフェ矢板Ｕ－１２</t>
    <rPh sb="5" eb="7">
      <t>ヤイタ</t>
    </rPh>
    <phoneticPr fontId="27"/>
  </si>
  <si>
    <t>塩谷南那須1位</t>
    <rPh sb="0" eb="2">
      <t>シオヤ</t>
    </rPh>
    <rPh sb="2" eb="5">
      <t>ミナミナス</t>
    </rPh>
    <rPh sb="6" eb="7">
      <t>イ</t>
    </rPh>
    <phoneticPr fontId="27"/>
  </si>
  <si>
    <t>D5</t>
  </si>
  <si>
    <t>三重・山前ＦＣ</t>
    <rPh sb="0" eb="1">
      <t>ミエ</t>
    </rPh>
    <rPh sb="2" eb="4">
      <t>ヤママエ</t>
    </rPh>
    <phoneticPr fontId="27"/>
  </si>
  <si>
    <t>両毛1位</t>
    <rPh sb="0" eb="2">
      <t>リョウモウ</t>
    </rPh>
    <rPh sb="3" eb="4">
      <t>イ</t>
    </rPh>
    <phoneticPr fontId="27"/>
  </si>
  <si>
    <t>E6</t>
  </si>
  <si>
    <t>ＫＯＨＡＲＵ　ＰＲＯＵＤ栃木フットボールクラブ</t>
    <phoneticPr fontId="27"/>
  </si>
  <si>
    <t>北那須1位</t>
    <rPh sb="0" eb="1">
      <t>キタ</t>
    </rPh>
    <rPh sb="1" eb="3">
      <t>ナス</t>
    </rPh>
    <rPh sb="4" eb="5">
      <t>イ</t>
    </rPh>
    <phoneticPr fontId="27"/>
  </si>
  <si>
    <t>F2</t>
  </si>
  <si>
    <t>ＦＣがむしゃら</t>
  </si>
  <si>
    <t>下都賀1位</t>
    <rPh sb="0" eb="3">
      <t>シモツガ</t>
    </rPh>
    <rPh sb="4" eb="5">
      <t>イ</t>
    </rPh>
    <phoneticPr fontId="27"/>
  </si>
  <si>
    <t>G1</t>
  </si>
  <si>
    <t>ＳＵＧＡＯサッカークラブ</t>
    <phoneticPr fontId="27"/>
  </si>
  <si>
    <t>宇河1位</t>
    <rPh sb="0" eb="2">
      <t>ウカワ</t>
    </rPh>
    <rPh sb="3" eb="4">
      <t>イ</t>
    </rPh>
    <phoneticPr fontId="27"/>
  </si>
  <si>
    <t>2　会場担当チーム抽選</t>
    <rPh sb="2" eb="4">
      <t>カイジョウ</t>
    </rPh>
    <rPh sb="4" eb="6">
      <t>タントウ</t>
    </rPh>
    <rPh sb="9" eb="11">
      <t>チュウセン</t>
    </rPh>
    <phoneticPr fontId="27"/>
  </si>
  <si>
    <t>H2</t>
  </si>
  <si>
    <t>喜連川ＳＣＪｒ</t>
    <phoneticPr fontId="27"/>
  </si>
  <si>
    <t>GH</t>
  </si>
  <si>
    <t>SAKURAグリーンフィールド</t>
    <phoneticPr fontId="27"/>
  </si>
  <si>
    <t>B3</t>
  </si>
  <si>
    <t>足利サッカークラブジュニア</t>
    <rPh sb="0" eb="2">
      <t>アシカガ</t>
    </rPh>
    <phoneticPr fontId="27"/>
  </si>
  <si>
    <t>AB</t>
  </si>
  <si>
    <t>五十部運動公園サッカー場</t>
    <rPh sb="0" eb="3">
      <t>ヨベ</t>
    </rPh>
    <rPh sb="3" eb="5">
      <t>ウンドウ</t>
    </rPh>
    <rPh sb="5" eb="7">
      <t>コウエン</t>
    </rPh>
    <rPh sb="11" eb="12">
      <t>ジョウ</t>
    </rPh>
    <phoneticPr fontId="27"/>
  </si>
  <si>
    <t>D1</t>
  </si>
  <si>
    <t>南河内サッカースポーツ少年団</t>
  </si>
  <si>
    <t>CD</t>
  </si>
  <si>
    <t>別処山公園</t>
    <rPh sb="0" eb="3">
      <t>ベッショヤマ</t>
    </rPh>
    <rPh sb="3" eb="5">
      <t>コウエン</t>
    </rPh>
    <phoneticPr fontId="27"/>
  </si>
  <si>
    <t>E1</t>
  </si>
  <si>
    <t>栃木ウーヴァＦＣ・Ｕ－１２</t>
    <phoneticPr fontId="27"/>
  </si>
  <si>
    <t>EF</t>
  </si>
  <si>
    <t>大平運動公園多目的広場</t>
    <rPh sb="0" eb="2">
      <t>オオヒラ</t>
    </rPh>
    <rPh sb="2" eb="4">
      <t>ウンドウ</t>
    </rPh>
    <rPh sb="4" eb="6">
      <t>コウエン</t>
    </rPh>
    <rPh sb="6" eb="9">
      <t>タモクテキ</t>
    </rPh>
    <rPh sb="9" eb="11">
      <t>ヒロバ</t>
    </rPh>
    <phoneticPr fontId="27"/>
  </si>
  <si>
    <t>3　各チーム抽選</t>
    <rPh sb="2" eb="3">
      <t>カク</t>
    </rPh>
    <rPh sb="6" eb="8">
      <t>チュウセン</t>
    </rPh>
    <phoneticPr fontId="27"/>
  </si>
  <si>
    <t>G3</t>
  </si>
  <si>
    <t>今市ＦＣプログレス</t>
    <phoneticPr fontId="27"/>
  </si>
  <si>
    <t>E4</t>
  </si>
  <si>
    <t>鹿沼西ＦＣ</t>
    <phoneticPr fontId="27"/>
  </si>
  <si>
    <t>A2</t>
  </si>
  <si>
    <t>Ｎ　Ｆ　Ｃ</t>
    <phoneticPr fontId="27"/>
  </si>
  <si>
    <t>D6</t>
  </si>
  <si>
    <t>ＪＦＣアミスタ市貝</t>
    <rPh sb="7" eb="9">
      <t>イチカイ</t>
    </rPh>
    <phoneticPr fontId="27"/>
  </si>
  <si>
    <t>B6</t>
  </si>
  <si>
    <t>Ｊ－ＳＰＯＲＴＳＦＯＯＴＢＡＬＬＣＬＵＢ　Ｕ－１２</t>
    <phoneticPr fontId="27"/>
  </si>
  <si>
    <t>F3</t>
  </si>
  <si>
    <t>ＪＦＣファイターズ</t>
    <phoneticPr fontId="27"/>
  </si>
  <si>
    <t>D3</t>
  </si>
  <si>
    <t>さくらボン・ディ・ボーラ</t>
    <phoneticPr fontId="27"/>
  </si>
  <si>
    <t>F5</t>
  </si>
  <si>
    <t>高根沢西フットボールクラブ</t>
  </si>
  <si>
    <t>C1</t>
  </si>
  <si>
    <t>フットボールクラブ氏家オレンジ</t>
  </si>
  <si>
    <t>E2</t>
  </si>
  <si>
    <t>ＧＲＳ足利Ｊｒ．</t>
    <phoneticPr fontId="27"/>
  </si>
  <si>
    <t>F1</t>
  </si>
  <si>
    <t>FC　ＳＨＵＪＡＫＵ</t>
    <phoneticPr fontId="27"/>
  </si>
  <si>
    <t>G2</t>
  </si>
  <si>
    <t>ＦＣ毛野</t>
    <rPh sb="2" eb="4">
      <t>ケノ</t>
    </rPh>
    <phoneticPr fontId="27"/>
  </si>
  <si>
    <t>H4</t>
  </si>
  <si>
    <t>呑竜ＦＣ</t>
    <rPh sb="0" eb="1">
      <t>ドン</t>
    </rPh>
    <rPh sb="1" eb="2">
      <t>リュウ</t>
    </rPh>
    <phoneticPr fontId="27"/>
  </si>
  <si>
    <t>B1</t>
  </si>
  <si>
    <t>野原グランディオスＦＣ</t>
    <rPh sb="0" eb="1">
      <t>ノハラ</t>
    </rPh>
    <phoneticPr fontId="27"/>
  </si>
  <si>
    <t>G5</t>
  </si>
  <si>
    <t>東那須野ＦＣフェニックス</t>
    <phoneticPr fontId="27"/>
  </si>
  <si>
    <t>A6</t>
  </si>
  <si>
    <t>黒羽Ｆ・ＦＣ</t>
    <rPh sb="0" eb="2">
      <t>クロバネ</t>
    </rPh>
    <phoneticPr fontId="27"/>
  </si>
  <si>
    <t>C4</t>
  </si>
  <si>
    <t>ボンジボーラ栃木</t>
    <rPh sb="6" eb="8">
      <t>トチギ</t>
    </rPh>
    <phoneticPr fontId="1"/>
  </si>
  <si>
    <t>D2</t>
  </si>
  <si>
    <t>大山フットボールクラブアミーゴ</t>
  </si>
  <si>
    <t>H1</t>
  </si>
  <si>
    <t>稲村フットボールクラブ</t>
  </si>
  <si>
    <t>C5</t>
  </si>
  <si>
    <t>栃木ユナイテッド</t>
  </si>
  <si>
    <t>G6</t>
  </si>
  <si>
    <t>国分寺サッカークラブ</t>
  </si>
  <si>
    <t>B4</t>
  </si>
  <si>
    <t>ＳＡＫＵＲＡ　ＦＯＯＴＢＡＬＬ　ＣＬＵＢ　Jｒ</t>
  </si>
  <si>
    <t>F4</t>
  </si>
  <si>
    <t>野木ＳＳＳ</t>
  </si>
  <si>
    <t>H3</t>
  </si>
  <si>
    <t>都賀クラブジュニア</t>
  </si>
  <si>
    <t>A3</t>
  </si>
  <si>
    <t>ＦＣ　ＶＡＬＯＮ</t>
  </si>
  <si>
    <t>B2</t>
  </si>
  <si>
    <t>ＴＯＣＨＩＧＩ　ＫＯＵ　ＦＣ</t>
    <phoneticPr fontId="27"/>
  </si>
  <si>
    <t>B5</t>
  </si>
  <si>
    <t>細谷サッカークラブ</t>
  </si>
  <si>
    <t>E3</t>
  </si>
  <si>
    <t>石井フットボールクラブ</t>
    <rPh sb="0" eb="2">
      <t>イシイ</t>
    </rPh>
    <phoneticPr fontId="27"/>
  </si>
  <si>
    <t>E5</t>
  </si>
  <si>
    <t>緑が丘ＹＦＣサッカー教室</t>
    <phoneticPr fontId="27"/>
  </si>
  <si>
    <t>D4</t>
  </si>
  <si>
    <t>陽東サッカースポーツ少年団</t>
  </si>
  <si>
    <t>H5</t>
  </si>
  <si>
    <t>ＦＣグランディール宇都宮</t>
    <phoneticPr fontId="27"/>
  </si>
  <si>
    <t>A4</t>
  </si>
  <si>
    <t>清原サッカースポーツ少年団</t>
  </si>
  <si>
    <t>C2</t>
  </si>
  <si>
    <t>富士見サッカースポーツ少年団</t>
  </si>
  <si>
    <t>F6</t>
  </si>
  <si>
    <t>宝木キッカーズ</t>
    <rPh sb="0" eb="2">
      <t>タカラギ</t>
    </rPh>
    <phoneticPr fontId="27"/>
  </si>
  <si>
    <t>G4</t>
  </si>
  <si>
    <t>カテット白沢サッカースクール</t>
  </si>
  <si>
    <t>A1</t>
  </si>
  <si>
    <t>ＦＣ　Riso</t>
    <phoneticPr fontId="27"/>
  </si>
  <si>
    <t>C6</t>
  </si>
  <si>
    <t>上河内ジュニアサッカークラブ</t>
  </si>
  <si>
    <t>第３９回栃木県U-11サッカー大会　U-11大会の部</t>
    <rPh sb="0" eb="1">
      <t>ダイ</t>
    </rPh>
    <rPh sb="3" eb="4">
      <t>カイ</t>
    </rPh>
    <rPh sb="4" eb="7">
      <t>トチギケン</t>
    </rPh>
    <rPh sb="15" eb="17">
      <t>タイカイ</t>
    </rPh>
    <rPh sb="22" eb="24">
      <t>タイカイ</t>
    </rPh>
    <rPh sb="25" eb="26">
      <t>ブ</t>
    </rPh>
    <phoneticPr fontId="3"/>
  </si>
  <si>
    <t>栃木県少年サッカー連盟</t>
    <rPh sb="0" eb="3">
      <t>トチギケン</t>
    </rPh>
    <rPh sb="3" eb="5">
      <t>ショウネン</t>
    </rPh>
    <rPh sb="9" eb="11">
      <t>レンメイ</t>
    </rPh>
    <phoneticPr fontId="3"/>
  </si>
  <si>
    <t>A</t>
    <phoneticPr fontId="3"/>
  </si>
  <si>
    <t>HH</t>
    <phoneticPr fontId="3"/>
  </si>
  <si>
    <t>AA</t>
    <phoneticPr fontId="3"/>
  </si>
  <si>
    <t>H</t>
    <phoneticPr fontId="3"/>
  </si>
  <si>
    <t>a</t>
    <phoneticPr fontId="3"/>
  </si>
  <si>
    <t>d</t>
    <phoneticPr fontId="3"/>
  </si>
  <si>
    <t>B</t>
    <phoneticPr fontId="3"/>
  </si>
  <si>
    <t>GG</t>
    <phoneticPr fontId="3"/>
  </si>
  <si>
    <t>SAKURAグリーンフィールド</t>
    <phoneticPr fontId="3"/>
  </si>
  <si>
    <t>BB</t>
    <phoneticPr fontId="3"/>
  </si>
  <si>
    <t>G</t>
    <phoneticPr fontId="3"/>
  </si>
  <si>
    <t>ヴェルフェドリームフィールド</t>
    <phoneticPr fontId="3"/>
  </si>
  <si>
    <t>C</t>
    <phoneticPr fontId="3"/>
  </si>
  <si>
    <t>FF</t>
    <phoneticPr fontId="3"/>
  </si>
  <si>
    <t>CC</t>
    <phoneticPr fontId="3"/>
  </si>
  <si>
    <t>F</t>
    <phoneticPr fontId="3"/>
  </si>
  <si>
    <t>b</t>
    <phoneticPr fontId="3"/>
  </si>
  <si>
    <t>c</t>
    <phoneticPr fontId="3"/>
  </si>
  <si>
    <t>D</t>
    <phoneticPr fontId="3"/>
  </si>
  <si>
    <t>EE</t>
    <phoneticPr fontId="3"/>
  </si>
  <si>
    <t>DD</t>
    <phoneticPr fontId="3"/>
  </si>
  <si>
    <t>E</t>
    <phoneticPr fontId="3"/>
  </si>
  <si>
    <t>第１日　１次リーグ</t>
    <rPh sb="0" eb="1">
      <t>ダイ</t>
    </rPh>
    <rPh sb="2" eb="3">
      <t>ニチ</t>
    </rPh>
    <rPh sb="5" eb="6">
      <t>ジ</t>
    </rPh>
    <phoneticPr fontId="3"/>
  </si>
  <si>
    <t>第１会場</t>
    <rPh sb="0" eb="1">
      <t>ダイ</t>
    </rPh>
    <rPh sb="2" eb="4">
      <t>カイジョウ</t>
    </rPh>
    <phoneticPr fontId="3"/>
  </si>
  <si>
    <t>主, 副, 副, 4th</t>
    <rPh sb="0" eb="1">
      <t>シュ</t>
    </rPh>
    <rPh sb="3" eb="4">
      <t>フク</t>
    </rPh>
    <rPh sb="6" eb="7">
      <t>フク</t>
    </rPh>
    <phoneticPr fontId="3"/>
  </si>
  <si>
    <t>①</t>
    <phoneticPr fontId="3"/>
  </si>
  <si>
    <t>（</t>
    <phoneticPr fontId="3"/>
  </si>
  <si>
    <t>-</t>
    <phoneticPr fontId="3"/>
  </si>
  <si>
    <t>）</t>
    <phoneticPr fontId="3"/>
  </si>
  <si>
    <t>4, 5, 6, 4</t>
    <phoneticPr fontId="3"/>
  </si>
  <si>
    <t>②</t>
    <phoneticPr fontId="3"/>
  </si>
  <si>
    <t>1, 2, 3, 1</t>
    <phoneticPr fontId="3"/>
  </si>
  <si>
    <t>③</t>
    <phoneticPr fontId="3"/>
  </si>
  <si>
    <t>5, 6, 4, 5</t>
    <phoneticPr fontId="3"/>
  </si>
  <si>
    <t>④</t>
    <phoneticPr fontId="3"/>
  </si>
  <si>
    <t>2, 3, 1, 2</t>
    <phoneticPr fontId="3"/>
  </si>
  <si>
    <t>⑤</t>
    <phoneticPr fontId="3"/>
  </si>
  <si>
    <t>6, 4, 5, 6</t>
    <phoneticPr fontId="3"/>
  </si>
  <si>
    <t>⑥</t>
    <phoneticPr fontId="3"/>
  </si>
  <si>
    <t>3, 1 ,2 ,3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</si>
  <si>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</si>
  <si>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</si>
  <si>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</si>
  <si>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第２会場</t>
    <rPh sb="0" eb="1">
      <t>ダイ</t>
    </rPh>
    <rPh sb="2" eb="4">
      <t>カイジョウ</t>
    </rPh>
    <phoneticPr fontId="3"/>
  </si>
  <si>
    <t>第3会場</t>
    <rPh sb="0" eb="1">
      <t>ダイ</t>
    </rPh>
    <rPh sb="2" eb="4">
      <t>カイジョウ</t>
    </rPh>
    <phoneticPr fontId="3"/>
  </si>
  <si>
    <t>第4会場</t>
    <rPh sb="0" eb="1">
      <t>ダイ</t>
    </rPh>
    <rPh sb="2" eb="4">
      <t>カイジョウ</t>
    </rPh>
    <phoneticPr fontId="3"/>
  </si>
  <si>
    <t>第5会場</t>
    <rPh sb="0" eb="1">
      <t>ダイ</t>
    </rPh>
    <rPh sb="2" eb="4">
      <t>カイジョウ</t>
    </rPh>
    <phoneticPr fontId="3"/>
  </si>
  <si>
    <t>第6会場</t>
    <rPh sb="0" eb="1">
      <t>ダイ</t>
    </rPh>
    <rPh sb="2" eb="4">
      <t>カイジョウ</t>
    </rPh>
    <phoneticPr fontId="3"/>
  </si>
  <si>
    <t>第7会場</t>
    <rPh sb="0" eb="1">
      <t>ダイ</t>
    </rPh>
    <rPh sb="2" eb="4">
      <t>カイジョウ</t>
    </rPh>
    <phoneticPr fontId="3"/>
  </si>
  <si>
    <t>第8会場</t>
    <rPh sb="0" eb="1">
      <t>ダイ</t>
    </rPh>
    <rPh sb="2" eb="4">
      <t>カイジョウ</t>
    </rPh>
    <phoneticPr fontId="3"/>
  </si>
  <si>
    <t>第２日　決勝トーナメント</t>
    <rPh sb="0" eb="1">
      <t>ダイ</t>
    </rPh>
    <rPh sb="2" eb="3">
      <t>ニチ</t>
    </rPh>
    <rPh sb="4" eb="6">
      <t>ケッショウ</t>
    </rPh>
    <phoneticPr fontId="3"/>
  </si>
  <si>
    <t>会場</t>
    <phoneticPr fontId="3"/>
  </si>
  <si>
    <t>A⑤</t>
    <phoneticPr fontId="3"/>
  </si>
  <si>
    <t>A⑥</t>
    <phoneticPr fontId="3"/>
  </si>
  <si>
    <t>A①</t>
    <phoneticPr fontId="3"/>
  </si>
  <si>
    <t>B①</t>
    <phoneticPr fontId="3"/>
  </si>
  <si>
    <t>A③</t>
    <phoneticPr fontId="3"/>
  </si>
  <si>
    <t>B③</t>
    <phoneticPr fontId="3"/>
  </si>
  <si>
    <t>a1</t>
    <phoneticPr fontId="3"/>
  </si>
  <si>
    <t>a2</t>
  </si>
  <si>
    <t>a3</t>
  </si>
  <si>
    <t>a4</t>
  </si>
  <si>
    <t>b1</t>
    <phoneticPr fontId="3"/>
  </si>
  <si>
    <t>b2</t>
    <phoneticPr fontId="3"/>
  </si>
  <si>
    <t>b3</t>
    <phoneticPr fontId="3"/>
  </si>
  <si>
    <t>b4</t>
    <phoneticPr fontId="3"/>
  </si>
  <si>
    <t>B⑤</t>
    <phoneticPr fontId="3"/>
  </si>
  <si>
    <t>B⑥</t>
    <phoneticPr fontId="3"/>
  </si>
  <si>
    <t>A②</t>
    <phoneticPr fontId="3"/>
  </si>
  <si>
    <t>B②</t>
    <phoneticPr fontId="3"/>
  </si>
  <si>
    <t>A④</t>
    <phoneticPr fontId="3"/>
  </si>
  <si>
    <t>B④</t>
    <phoneticPr fontId="3"/>
  </si>
  <si>
    <t>c1</t>
    <phoneticPr fontId="3"/>
  </si>
  <si>
    <t>c2</t>
    <phoneticPr fontId="3"/>
  </si>
  <si>
    <t>c3</t>
    <phoneticPr fontId="3"/>
  </si>
  <si>
    <t>c4</t>
    <phoneticPr fontId="3"/>
  </si>
  <si>
    <t>d1</t>
    <phoneticPr fontId="3"/>
  </si>
  <si>
    <t>d2</t>
    <phoneticPr fontId="3"/>
  </si>
  <si>
    <t>d3</t>
    <phoneticPr fontId="3"/>
  </si>
  <si>
    <t>d4</t>
    <phoneticPr fontId="3"/>
  </si>
  <si>
    <t>＜ピッチ＞</t>
    <phoneticPr fontId="3"/>
  </si>
  <si>
    <t>主　 副 　 副 　 4th</t>
  </si>
  <si>
    <t>（</t>
  </si>
  <si>
    <t>－</t>
  </si>
  <si>
    <t>）</t>
  </si>
  <si>
    <t>b1     b2     b3     b4</t>
    <phoneticPr fontId="3"/>
  </si>
  <si>
    <t>b4     b3     b2     b1</t>
    <phoneticPr fontId="3"/>
  </si>
  <si>
    <t>d1     d2     d3     d4</t>
    <phoneticPr fontId="3"/>
  </si>
  <si>
    <t>d4     d3     d2     d1</t>
    <phoneticPr fontId="3"/>
  </si>
  <si>
    <t>a1　　a２　　a３　　a４</t>
  </si>
  <si>
    <t>a４　　a３　　a２　　a1</t>
  </si>
  <si>
    <t>c1     c2     c3     c4</t>
    <phoneticPr fontId="3"/>
  </si>
  <si>
    <t>c4     c3     c2     c1</t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</si>
  <si>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</si>
  <si>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</si>
  <si>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A①負　B①負　B①負　A①負</t>
    <rPh sb="2" eb="3">
      <t>マ</t>
    </rPh>
    <rPh sb="6" eb="7">
      <t>マ</t>
    </rPh>
    <rPh sb="10" eb="11">
      <t>マ</t>
    </rPh>
    <rPh sb="14" eb="15">
      <t>マ</t>
    </rPh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</si>
  <si>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</si>
  <si>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</si>
  <si>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A②負　B②負　B②負　A②負</t>
    <rPh sb="2" eb="3">
      <t>マ</t>
    </rPh>
    <rPh sb="6" eb="7">
      <t>マ</t>
    </rPh>
    <rPh sb="10" eb="11">
      <t>マ</t>
    </rPh>
    <rPh sb="14" eb="15">
      <t>マ</t>
    </rPh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</si>
  <si>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</si>
  <si>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</si>
  <si>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A③負　B③負　B③負　A③負</t>
    <rPh sb="2" eb="3">
      <t>マ</t>
    </rPh>
    <rPh sb="6" eb="7">
      <t>マ</t>
    </rPh>
    <rPh sb="10" eb="11">
      <t>マ</t>
    </rPh>
    <rPh sb="14" eb="15">
      <t>マ</t>
    </rPh>
    <phoneticPr fontId="3"/>
  </si>
  <si>
    <t>A④勝</t>
    <rPh sb="2" eb="3">
      <t>カ</t>
    </rPh>
    <phoneticPr fontId="3"/>
  </si>
  <si>
    <t>B④勝</t>
    <rPh sb="2" eb="3">
      <t>カ</t>
    </rPh>
    <phoneticPr fontId="3"/>
  </si>
  <si>
    <t>A④負　B④負　B④負　A④負</t>
    <rPh sb="2" eb="3">
      <t>マ</t>
    </rPh>
    <rPh sb="6" eb="7">
      <t>マ</t>
    </rPh>
    <rPh sb="10" eb="11">
      <t>マ</t>
    </rPh>
    <rPh sb="14" eb="15">
      <t>マ</t>
    </rPh>
    <phoneticPr fontId="3"/>
  </si>
  <si>
    <t>第3日　準決勝・決勝</t>
    <rPh sb="0" eb="1">
      <t>ダイ</t>
    </rPh>
    <rPh sb="2" eb="3">
      <t>ニチ</t>
    </rPh>
    <rPh sb="4" eb="5">
      <t>ジュン</t>
    </rPh>
    <rPh sb="5" eb="7">
      <t>ケッショウ</t>
    </rPh>
    <rPh sb="8" eb="10">
      <t>ケッショウ</t>
    </rPh>
    <phoneticPr fontId="3"/>
  </si>
  <si>
    <t>会場</t>
    <rPh sb="0" eb="1">
      <t>カイ</t>
    </rPh>
    <rPh sb="1" eb="2">
      <t>バ</t>
    </rPh>
    <phoneticPr fontId="3"/>
  </si>
  <si>
    <t>準決勝</t>
    <rPh sb="0" eb="3">
      <t>ジュンケッショウ</t>
    </rPh>
    <phoneticPr fontId="3"/>
  </si>
  <si>
    <t>〈ピッチ〉</t>
    <phoneticPr fontId="3"/>
  </si>
  <si>
    <t>①</t>
  </si>
  <si>
    <t>(　審判委員会　）</t>
  </si>
  <si>
    <t>決　勝</t>
    <rPh sb="0" eb="1">
      <t>ケッ</t>
    </rPh>
    <rPh sb="2" eb="3">
      <t>マサル</t>
    </rPh>
    <phoneticPr fontId="3"/>
  </si>
  <si>
    <t>■表彰式（決勝戦終了後）</t>
    <rPh sb="1" eb="4">
      <t>ヒョウショウシキ</t>
    </rPh>
    <rPh sb="5" eb="8">
      <t>ケッショウセン</t>
    </rPh>
    <rPh sb="8" eb="11">
      <t>シュウリョウゴ</t>
    </rPh>
    <phoneticPr fontId="3"/>
  </si>
  <si>
    <t>優秀選手</t>
    <rPh sb="0" eb="2">
      <t>ユウシュウ</t>
    </rPh>
    <rPh sb="2" eb="4">
      <t>センシュ</t>
    </rPh>
    <phoneticPr fontId="3"/>
  </si>
  <si>
    <t>優　勝</t>
    <rPh sb="0" eb="1">
      <t>ユウ</t>
    </rPh>
    <rPh sb="2" eb="3">
      <t>マサル</t>
    </rPh>
    <phoneticPr fontId="3"/>
  </si>
  <si>
    <t>(               )</t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</si>
  <si>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</si>
  <si>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</si>
  <si>
    <t>-</t>
    <phoneticPr fontId="3"/>
  </si>
  <si>
    <t>PK</t>
    <phoneticPr fontId="3"/>
  </si>
  <si>
    <t>順位決定PK</t>
    <rPh sb="0" eb="2">
      <t>ジュンイ</t>
    </rPh>
    <rPh sb="2" eb="4">
      <t>ケッテイ</t>
    </rPh>
    <phoneticPr fontId="3"/>
  </si>
  <si>
    <t>-</t>
    <phoneticPr fontId="3"/>
  </si>
  <si>
    <t>※総得点により順位決定</t>
    <rPh sb="1" eb="4">
      <t>ソウトクテン</t>
    </rPh>
    <rPh sb="7" eb="9">
      <t>ジュンイ</t>
    </rPh>
    <rPh sb="9" eb="11">
      <t>ケッテイ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</si>
</sst>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36"/>
      <name val="ＭＳ Ｐゴシック"/>
      <family val="3"/>
      <charset val="128"/>
    </font>
    <font>
      <sz val="22"/>
      <name val="HG正楷書体-PRO"/>
      <family val="4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ＤＨＰ特太ゴシック体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color rgb="FF666666"/>
      <name val="メイリオ"/>
      <family val="3"/>
      <charset val="128"/>
    </font>
    <font>
      <sz val="12"/>
      <color theme="1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sz val="12"/>
      <color rgb="FFFF0000"/>
      <name val="ＤＦ特太ゴシック体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 style="dotted">
        <color auto="1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dotted">
        <color auto="1"/>
      </left>
      <right style="thin">
        <color indexed="64"/>
      </right>
      <top/>
      <bottom style="thick">
        <color rgb="FFFF0000"/>
      </bottom>
      <diagonal/>
    </border>
    <border>
      <left style="thin">
        <color auto="1"/>
      </left>
      <right style="dotted">
        <color auto="1"/>
      </right>
      <top style="thick">
        <color rgb="FFFF0000"/>
      </top>
      <bottom/>
      <diagonal/>
    </border>
    <border>
      <left style="thin">
        <color auto="1"/>
      </left>
      <right style="dotted">
        <color auto="1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vertical="top" textRotation="255" shrinkToFit="1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>
      <alignment vertical="center"/>
    </xf>
    <xf numFmtId="0" fontId="10" fillId="0" borderId="0" xfId="0" applyFont="1">
      <alignment vertical="center"/>
    </xf>
    <xf numFmtId="0" fontId="7" fillId="0" borderId="9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vertical="top" textRotation="255"/>
    </xf>
    <xf numFmtId="0" fontId="1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 textRotation="255" shrinkToFit="1"/>
    </xf>
    <xf numFmtId="0" fontId="12" fillId="0" borderId="9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20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top" textRotation="255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20" fontId="0" fillId="0" borderId="0" xfId="0" applyNumberFormat="1">
      <alignment vertical="center"/>
    </xf>
    <xf numFmtId="20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56" fontId="13" fillId="0" borderId="0" xfId="0" applyNumberFormat="1" applyFont="1">
      <alignment vertical="center"/>
    </xf>
    <xf numFmtId="0" fontId="17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textRotation="255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 shrinkToFit="1"/>
    </xf>
    <xf numFmtId="56" fontId="19" fillId="0" borderId="0" xfId="0" applyNumberFormat="1" applyFont="1">
      <alignment vertical="center"/>
    </xf>
    <xf numFmtId="0" fontId="19" fillId="0" borderId="0" xfId="0" applyFont="1">
      <alignment vertical="center"/>
    </xf>
    <xf numFmtId="56" fontId="20" fillId="0" borderId="0" xfId="0" applyNumberFormat="1" applyFont="1">
      <alignment vertical="center"/>
    </xf>
    <xf numFmtId="0" fontId="7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vertical="center" textRotation="255" shrinkToFit="1"/>
    </xf>
    <xf numFmtId="0" fontId="6" fillId="0" borderId="1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56" fontId="7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textRotation="255" shrinkToFit="1"/>
    </xf>
    <xf numFmtId="0" fontId="7" fillId="0" borderId="13" xfId="0" applyFont="1" applyBorder="1" applyAlignment="1">
      <alignment vertical="center" textRotation="255" shrinkToFit="1"/>
    </xf>
    <xf numFmtId="0" fontId="7" fillId="0" borderId="2" xfId="0" applyFont="1" applyBorder="1" applyAlignment="1">
      <alignment vertical="center" textRotation="255" shrinkToFit="1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textRotation="255"/>
    </xf>
    <xf numFmtId="0" fontId="1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6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20" fontId="14" fillId="0" borderId="0" xfId="0" applyNumberFormat="1" applyFont="1">
      <alignment vertical="center"/>
    </xf>
    <xf numFmtId="0" fontId="14" fillId="0" borderId="0" xfId="0" applyFont="1" applyAlignment="1">
      <alignment vertical="center" shrinkToFit="1"/>
    </xf>
    <xf numFmtId="0" fontId="25" fillId="0" borderId="0" xfId="0" applyFont="1" applyAlignment="1">
      <alignment horizontal="center" vertical="top" textRotation="255" shrinkToFit="1"/>
    </xf>
    <xf numFmtId="20" fontId="14" fillId="0" borderId="0" xfId="0" applyNumberFormat="1" applyFont="1" applyAlignment="1">
      <alignment horizontal="center" vertical="center"/>
    </xf>
    <xf numFmtId="5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 shrinkToFit="1"/>
    </xf>
    <xf numFmtId="56" fontId="6" fillId="0" borderId="23" xfId="0" applyNumberFormat="1" applyFont="1" applyBorder="1" applyAlignment="1">
      <alignment horizontal="center" vertical="center" shrinkToFit="1"/>
    </xf>
    <xf numFmtId="56" fontId="6" fillId="0" borderId="2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1" fillId="0" borderId="0" xfId="0" applyFont="1" applyAlignment="1">
      <alignment horizontal="justify" vertical="center" shrinkToFit="1"/>
    </xf>
    <xf numFmtId="0" fontId="21" fillId="0" borderId="0" xfId="0" applyFont="1" applyAlignment="1">
      <alignment vertical="center" shrinkToFit="1"/>
    </xf>
    <xf numFmtId="49" fontId="21" fillId="0" borderId="0" xfId="0" quotePrefix="1" applyNumberFormat="1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21" fillId="0" borderId="0" xfId="0" quotePrefix="1" applyFont="1" applyAlignment="1">
      <alignment vertical="center" shrinkToFit="1"/>
    </xf>
    <xf numFmtId="0" fontId="29" fillId="0" borderId="0" xfId="0" applyFont="1" applyAlignment="1">
      <alignment vertical="center" textRotation="255"/>
    </xf>
    <xf numFmtId="0" fontId="29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32" fillId="0" borderId="0" xfId="0" quotePrefix="1" applyFont="1" applyAlignment="1">
      <alignment horizontal="left" vertical="center"/>
    </xf>
    <xf numFmtId="0" fontId="32" fillId="0" borderId="0" xfId="0" applyFont="1" applyAlignment="1">
      <alignment horizontal="justify" vertical="center" shrinkToFit="1"/>
    </xf>
    <xf numFmtId="0" fontId="32" fillId="0" borderId="0" xfId="0" applyFont="1" applyAlignment="1">
      <alignment vertical="center" shrinkToFit="1"/>
    </xf>
    <xf numFmtId="0" fontId="35" fillId="0" borderId="0" xfId="0" applyFont="1" applyAlignment="1">
      <alignment horizontal="right" vertical="center"/>
    </xf>
    <xf numFmtId="49" fontId="21" fillId="0" borderId="0" xfId="0" applyNumberFormat="1" applyFont="1" applyAlignment="1">
      <alignment vertical="center" shrinkToFit="1"/>
    </xf>
    <xf numFmtId="0" fontId="36" fillId="0" borderId="0" xfId="0" applyFont="1">
      <alignment vertical="center"/>
    </xf>
    <xf numFmtId="0" fontId="32" fillId="0" borderId="0" xfId="0" quotePrefix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7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 shrinkToFit="1"/>
    </xf>
    <xf numFmtId="0" fontId="32" fillId="0" borderId="0" xfId="0" quotePrefix="1" applyFont="1" applyAlignment="1">
      <alignment horizontal="left" vertical="center" shrinkToFit="1"/>
    </xf>
    <xf numFmtId="0" fontId="21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 shrinkToFit="1"/>
    </xf>
    <xf numFmtId="0" fontId="38" fillId="0" borderId="0" xfId="0" applyFont="1" applyAlignment="1">
      <alignment vertical="center" shrinkToFi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34" fillId="0" borderId="0" xfId="0" applyFo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quotePrefix="1" applyFont="1" applyAlignment="1">
      <alignment horizontal="left" vertical="center" shrinkToFit="1"/>
    </xf>
    <xf numFmtId="0" fontId="33" fillId="0" borderId="0" xfId="0" quotePrefix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shrinkToFit="1"/>
    </xf>
    <xf numFmtId="0" fontId="40" fillId="0" borderId="0" xfId="0" quotePrefix="1" applyFont="1" applyAlignment="1">
      <alignment horizontal="left" vertical="center"/>
    </xf>
    <xf numFmtId="0" fontId="40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top" textRotation="255" wrapText="1" shrinkToFit="1"/>
    </xf>
    <xf numFmtId="0" fontId="6" fillId="0" borderId="0" xfId="0" applyFont="1" applyAlignment="1">
      <alignment vertical="top" textRotation="255" wrapText="1" shrinkToFit="1"/>
    </xf>
    <xf numFmtId="0" fontId="6" fillId="0" borderId="0" xfId="0" applyFont="1" applyAlignment="1">
      <alignment vertical="top" textRotation="255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shrinkToFit="1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56" fontId="6" fillId="0" borderId="23" xfId="0" applyNumberFormat="1" applyFont="1" applyBorder="1" applyAlignment="1">
      <alignment horizontal="center" vertical="center" shrinkToFit="1"/>
    </xf>
    <xf numFmtId="56" fontId="6" fillId="0" borderId="0" xfId="0" applyNumberFormat="1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/>
    </xf>
    <xf numFmtId="0" fontId="21" fillId="0" borderId="6" xfId="0" applyFont="1" applyBorder="1" applyAlignment="1">
      <alignment horizontal="distributed" vertical="center"/>
    </xf>
    <xf numFmtId="0" fontId="49" fillId="0" borderId="6" xfId="0" applyFont="1" applyBorder="1" applyAlignment="1">
      <alignment horizontal="distributed" vertical="center"/>
    </xf>
    <xf numFmtId="56" fontId="6" fillId="0" borderId="2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19" xfId="0" applyFont="1" applyBorder="1" applyAlignment="1">
      <alignment horizontal="center" vertical="center" textRotation="255" shrinkToFit="1"/>
    </xf>
    <xf numFmtId="0" fontId="12" fillId="0" borderId="20" xfId="0" applyFont="1" applyBorder="1" applyAlignment="1">
      <alignment horizontal="center" vertical="center" textRotation="255" shrinkToFit="1"/>
    </xf>
    <xf numFmtId="0" fontId="50" fillId="0" borderId="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2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5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shrinkToFit="1"/>
    </xf>
    <xf numFmtId="0" fontId="21" fillId="0" borderId="0" xfId="0" applyFont="1" applyAlignment="1">
      <alignment horizontal="center" vertical="top" textRotation="255" wrapText="1" shrinkToFit="1"/>
    </xf>
    <xf numFmtId="0" fontId="6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distributed" vertical="center" shrinkToFit="1"/>
    </xf>
    <xf numFmtId="2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distributed" textRotation="255" shrinkToFit="1"/>
    </xf>
    <xf numFmtId="0" fontId="7" fillId="0" borderId="7" xfId="0" applyFont="1" applyBorder="1" applyAlignment="1">
      <alignment horizontal="center" vertical="distributed" textRotation="255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9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shrinkToFit="1"/>
    </xf>
    <xf numFmtId="5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textRotation="255" wrapText="1" shrinkToFi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 shrinkToFi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9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left" vertical="center" wrapText="1" shrinkToFit="1"/>
    </xf>
    <xf numFmtId="0" fontId="49" fillId="0" borderId="14" xfId="0" applyFont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left" vertical="center" wrapText="1" shrinkToFit="1"/>
    </xf>
    <xf numFmtId="0" fontId="49" fillId="0" borderId="9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center" vertical="top" textRotation="255" wrapText="1" shrinkToFit="1"/>
    </xf>
    <xf numFmtId="0" fontId="50" fillId="0" borderId="0" xfId="0" applyFont="1" applyAlignment="1">
      <alignment horizontal="center" vertical="top" textRotation="255" wrapText="1" shrinkToFit="1"/>
    </xf>
    <xf numFmtId="0" fontId="21" fillId="0" borderId="12" xfId="0" applyFont="1" applyBorder="1" applyAlignment="1">
      <alignment horizontal="left" vertical="center" wrapText="1" shrinkToFit="1"/>
    </xf>
    <xf numFmtId="0" fontId="21" fillId="0" borderId="14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0" borderId="9" xfId="0" applyFont="1" applyBorder="1" applyAlignment="1">
      <alignment horizontal="left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top" textRotation="255" shrinkToFit="1"/>
    </xf>
    <xf numFmtId="0" fontId="7" fillId="0" borderId="14" xfId="0" applyFont="1" applyBorder="1" applyAlignment="1">
      <alignment horizontal="center" vertical="top" textRotation="255" shrinkToFit="1"/>
    </xf>
    <xf numFmtId="0" fontId="7" fillId="0" borderId="2" xfId="0" applyFont="1" applyBorder="1" applyAlignment="1">
      <alignment horizontal="center" vertical="top" textRotation="255" shrinkToFit="1"/>
    </xf>
    <xf numFmtId="0" fontId="7" fillId="0" borderId="3" xfId="0" applyFont="1" applyBorder="1" applyAlignment="1">
      <alignment horizontal="center" vertical="top" textRotation="255" shrinkToFit="1"/>
    </xf>
    <xf numFmtId="0" fontId="7" fillId="0" borderId="10" xfId="0" applyFont="1" applyBorder="1" applyAlignment="1">
      <alignment horizontal="center" vertical="top" textRotation="255" shrinkToFit="1"/>
    </xf>
    <xf numFmtId="0" fontId="7" fillId="0" borderId="9" xfId="0" applyFont="1" applyBorder="1" applyAlignment="1">
      <alignment horizontal="center" vertical="top" textRotation="255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56" fontId="13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top" textRotation="255" wrapText="1"/>
    </xf>
    <xf numFmtId="0" fontId="12" fillId="0" borderId="0" xfId="0" applyFont="1" applyAlignment="1">
      <alignment horizontal="center" vertical="top" textRotation="255"/>
    </xf>
    <xf numFmtId="0" fontId="13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top" textRotation="255" shrinkToFit="1"/>
    </xf>
    <xf numFmtId="5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20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7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45" xfId="0" applyFont="1" applyBorder="1">
      <alignment vertical="center"/>
    </xf>
    <xf numFmtId="0" fontId="7" fillId="4" borderId="0" xfId="0" applyFont="1" applyFill="1" applyAlignment="1">
      <alignment horizontal="center" vertical="top" textRotation="255" shrinkToFit="1"/>
    </xf>
    <xf numFmtId="0" fontId="5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51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1" fillId="5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>
      <alignment vertical="center"/>
    </xf>
    <xf numFmtId="0" fontId="21" fillId="4" borderId="0" xfId="0" applyFont="1" applyFill="1" applyAlignment="1">
      <alignment horizontal="center" vertical="top" textRotation="255" wrapText="1" shrinkToFit="1"/>
    </xf>
    <xf numFmtId="0" fontId="5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top" textRotation="255" wrapText="1" shrinkToFi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top" textRotation="255" wrapText="1" shrinkToFit="1"/>
    </xf>
    <xf numFmtId="0" fontId="6" fillId="0" borderId="14" xfId="0" applyFont="1" applyBorder="1" applyAlignment="1">
      <alignment horizontal="center" vertical="top" textRotation="255" wrapText="1" shrinkToFit="1"/>
    </xf>
    <xf numFmtId="0" fontId="6" fillId="0" borderId="2" xfId="0" applyFont="1" applyBorder="1" applyAlignment="1">
      <alignment horizontal="center" vertical="top" textRotation="255" wrapText="1" shrinkToFit="1"/>
    </xf>
    <xf numFmtId="0" fontId="6" fillId="0" borderId="3" xfId="0" applyFont="1" applyBorder="1" applyAlignment="1">
      <alignment horizontal="center" vertical="top" textRotation="255" wrapText="1" shrinkToFit="1"/>
    </xf>
    <xf numFmtId="0" fontId="6" fillId="0" borderId="10" xfId="0" applyFont="1" applyBorder="1" applyAlignment="1">
      <alignment horizontal="center" vertical="top" textRotation="255" wrapText="1" shrinkToFit="1"/>
    </xf>
    <xf numFmtId="0" fontId="6" fillId="0" borderId="9" xfId="0" applyFont="1" applyBorder="1" applyAlignment="1">
      <alignment horizontal="center" vertical="top" textRotation="255" wrapText="1" shrinkToFit="1"/>
    </xf>
    <xf numFmtId="0" fontId="21" fillId="0" borderId="12" xfId="0" applyFont="1" applyBorder="1" applyAlignment="1">
      <alignment horizontal="center" vertical="top" textRotation="255" wrapText="1" shrinkToFit="1"/>
    </xf>
    <xf numFmtId="0" fontId="21" fillId="0" borderId="14" xfId="0" applyFont="1" applyBorder="1" applyAlignment="1">
      <alignment horizontal="center" vertical="top" textRotation="255" wrapText="1" shrinkToFit="1"/>
    </xf>
    <xf numFmtId="0" fontId="21" fillId="0" borderId="2" xfId="0" applyFont="1" applyBorder="1" applyAlignment="1">
      <alignment horizontal="center" vertical="top" textRotation="255" wrapText="1" shrinkToFit="1"/>
    </xf>
    <xf numFmtId="0" fontId="21" fillId="0" borderId="3" xfId="0" applyFont="1" applyBorder="1" applyAlignment="1">
      <alignment horizontal="center" vertical="top" textRotation="255" wrapText="1" shrinkToFit="1"/>
    </xf>
    <xf numFmtId="0" fontId="21" fillId="0" borderId="10" xfId="0" applyFont="1" applyBorder="1" applyAlignment="1">
      <alignment horizontal="center" vertical="top" textRotation="255" wrapText="1" shrinkToFit="1"/>
    </xf>
    <xf numFmtId="0" fontId="21" fillId="0" borderId="9" xfId="0" applyFont="1" applyBorder="1" applyAlignment="1">
      <alignment horizontal="center" vertical="top" textRotation="255" wrapText="1" shrinkToFit="1"/>
    </xf>
    <xf numFmtId="0" fontId="0" fillId="0" borderId="12" xfId="0" applyFont="1" applyBorder="1" applyAlignment="1">
      <alignment horizontal="center" vertical="top" textRotation="255" wrapText="1" shrinkToFit="1"/>
    </xf>
    <xf numFmtId="0" fontId="0" fillId="0" borderId="14" xfId="0" applyFont="1" applyBorder="1" applyAlignment="1">
      <alignment horizontal="center" vertical="top" textRotation="255" wrapText="1" shrinkToFit="1"/>
    </xf>
    <xf numFmtId="0" fontId="0" fillId="0" borderId="2" xfId="0" applyFont="1" applyBorder="1" applyAlignment="1">
      <alignment horizontal="center" vertical="top" textRotation="255" wrapText="1" shrinkToFit="1"/>
    </xf>
    <xf numFmtId="0" fontId="0" fillId="0" borderId="3" xfId="0" applyFont="1" applyBorder="1" applyAlignment="1">
      <alignment horizontal="center" vertical="top" textRotation="255" wrapText="1" shrinkToFit="1"/>
    </xf>
    <xf numFmtId="0" fontId="0" fillId="0" borderId="10" xfId="0" applyFont="1" applyBorder="1" applyAlignment="1">
      <alignment horizontal="center" vertical="top" textRotation="255" wrapText="1" shrinkToFit="1"/>
    </xf>
    <xf numFmtId="0" fontId="0" fillId="0" borderId="9" xfId="0" applyFont="1" applyBorder="1" applyAlignment="1">
      <alignment horizontal="center" vertical="top" textRotation="255" wrapText="1" shrinkToFit="1"/>
    </xf>
    <xf numFmtId="0" fontId="6" fillId="4" borderId="6" xfId="0" applyFont="1" applyFill="1" applyBorder="1" applyAlignment="1">
      <alignment horizontal="distributed" vertical="center"/>
    </xf>
    <xf numFmtId="0" fontId="21" fillId="4" borderId="6" xfId="0" applyFont="1" applyFill="1" applyBorder="1" applyAlignment="1">
      <alignment horizontal="distributed" vertical="center"/>
    </xf>
    <xf numFmtId="0" fontId="21" fillId="0" borderId="0" xfId="0" applyFont="1" applyAlignment="1">
      <alignment horizontal="center" vertical="center" wrapText="1" shrinkToFit="1"/>
    </xf>
    <xf numFmtId="0" fontId="50" fillId="0" borderId="0" xfId="0" applyFont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top" textRotation="255" wrapText="1" shrinkToFit="1"/>
    </xf>
    <xf numFmtId="0" fontId="0" fillId="4" borderId="6" xfId="0" applyFont="1" applyFill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17</xdr:row>
      <xdr:rowOff>57149</xdr:rowOff>
    </xdr:from>
    <xdr:to>
      <xdr:col>5</xdr:col>
      <xdr:colOff>361950</xdr:colOff>
      <xdr:row>20</xdr:row>
      <xdr:rowOff>257174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3133725" y="6724649"/>
          <a:ext cx="685800" cy="1343025"/>
        </a:xfrm>
        <a:prstGeom prst="wedgeRoundRectCallout">
          <a:avLst>
            <a:gd name="adj1" fmla="val -30995"/>
            <a:gd name="adj2" fmla="val -8205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AB</a:t>
          </a:r>
        </a:p>
        <a:p>
          <a:pPr algn="ctr"/>
          <a:r>
            <a:rPr kumimoji="1" lang="en-US" altLang="ja-JP" sz="1100"/>
            <a:t>CD</a:t>
          </a:r>
        </a:p>
        <a:p>
          <a:pPr algn="ctr"/>
          <a:r>
            <a:rPr kumimoji="1" lang="en-US" altLang="ja-JP" sz="1100"/>
            <a:t>EF</a:t>
          </a:r>
        </a:p>
        <a:p>
          <a:pPr algn="ctr"/>
          <a:r>
            <a:rPr kumimoji="1" lang="en-US" altLang="ja-JP" sz="1100"/>
            <a:t>GH</a:t>
          </a:r>
        </a:p>
        <a:p>
          <a:pPr algn="ctr"/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opLeftCell="A50" workbookViewId="0">
      <selection activeCell="B56" sqref="B56"/>
    </sheetView>
  </sheetViews>
  <sheetFormatPr defaultColWidth="8.21875" defaultRowHeight="14.4"/>
  <cols>
    <col min="1" max="1" width="2.44140625" style="191" bestFit="1" customWidth="1"/>
    <col min="2" max="2" width="5" style="191" customWidth="1"/>
    <col min="3" max="3" width="4.6640625" style="42" customWidth="1"/>
    <col min="4" max="4" width="28.109375" style="173" customWidth="1"/>
    <col min="5" max="5" width="5.109375" style="177" customWidth="1"/>
    <col min="6" max="6" width="5.109375" style="175" customWidth="1"/>
    <col min="7" max="7" width="5.109375" customWidth="1"/>
    <col min="8" max="8" width="4.6640625" customWidth="1"/>
    <col min="9" max="9" width="28.109375" style="173" customWidth="1"/>
    <col min="10" max="10" width="5.109375" style="173" customWidth="1"/>
    <col min="11" max="11" width="5.109375" style="174" customWidth="1"/>
    <col min="12" max="12" width="5.109375" style="175" customWidth="1"/>
    <col min="13" max="13" width="30.109375" customWidth="1"/>
  </cols>
  <sheetData>
    <row r="1" spans="1:12" s="138" customFormat="1" ht="45.6" customHeight="1">
      <c r="A1" s="190"/>
      <c r="B1" s="190"/>
      <c r="C1" s="235" t="s">
        <v>0</v>
      </c>
      <c r="D1" s="236"/>
      <c r="E1" s="236"/>
      <c r="F1" s="236"/>
      <c r="G1" s="236"/>
      <c r="H1" s="236"/>
      <c r="I1" s="236"/>
      <c r="J1" s="236"/>
      <c r="K1" s="236"/>
      <c r="L1" s="236"/>
    </row>
    <row r="2" spans="1:12" s="142" customFormat="1" ht="30" customHeight="1">
      <c r="A2" s="180"/>
      <c r="B2" s="180"/>
      <c r="C2" s="139"/>
      <c r="D2" s="140" t="s">
        <v>1</v>
      </c>
      <c r="E2" s="141"/>
      <c r="F2" s="141"/>
      <c r="G2" s="141"/>
      <c r="H2" s="141"/>
      <c r="I2" s="141"/>
      <c r="J2" s="141"/>
      <c r="K2" s="141"/>
      <c r="L2" s="141"/>
    </row>
    <row r="3" spans="1:12" s="142" customFormat="1" ht="30" customHeight="1">
      <c r="A3" s="180"/>
      <c r="B3" s="180"/>
      <c r="C3" s="140" t="s">
        <v>2</v>
      </c>
      <c r="D3" s="140"/>
      <c r="E3" s="141"/>
      <c r="F3" s="141"/>
      <c r="G3" s="141"/>
      <c r="H3" s="141"/>
      <c r="I3" s="141"/>
      <c r="J3" s="141"/>
      <c r="K3" s="141"/>
      <c r="L3" s="141"/>
    </row>
    <row r="4" spans="1:12" s="142" customFormat="1" ht="30" customHeight="1">
      <c r="A4">
        <f>COUNTIF(B:B,B4)</f>
        <v>1</v>
      </c>
      <c r="B4" s="192" t="s">
        <v>3</v>
      </c>
      <c r="C4" s="139"/>
      <c r="D4" s="143" t="s">
        <v>4</v>
      </c>
      <c r="E4" s="140" t="s">
        <v>5</v>
      </c>
      <c r="F4" s="141"/>
      <c r="G4" s="141"/>
      <c r="H4" s="141"/>
      <c r="I4" s="141"/>
      <c r="J4" s="141"/>
      <c r="K4" s="141"/>
      <c r="L4" s="141"/>
    </row>
    <row r="5" spans="1:12" s="142" customFormat="1" ht="30" customHeight="1">
      <c r="A5">
        <f t="shared" ref="A5:A10" si="0">COUNTIF(B:B,B5)</f>
        <v>1</v>
      </c>
      <c r="B5" s="192" t="s">
        <v>6</v>
      </c>
      <c r="C5" s="139"/>
      <c r="D5" s="144" t="s">
        <v>7</v>
      </c>
      <c r="E5" s="140" t="s">
        <v>8</v>
      </c>
      <c r="F5" s="141"/>
      <c r="G5" s="141"/>
      <c r="H5" s="141"/>
      <c r="I5" s="141"/>
      <c r="J5" s="141"/>
      <c r="K5" s="141"/>
      <c r="L5" s="141"/>
    </row>
    <row r="6" spans="1:12" s="142" customFormat="1" ht="30" customHeight="1">
      <c r="A6">
        <f t="shared" si="0"/>
        <v>1</v>
      </c>
      <c r="B6" s="192" t="s">
        <v>9</v>
      </c>
      <c r="C6" s="139"/>
      <c r="D6" s="144" t="s">
        <v>10</v>
      </c>
      <c r="E6" s="140" t="s">
        <v>11</v>
      </c>
      <c r="F6" s="141"/>
      <c r="G6" s="141"/>
      <c r="H6" s="141"/>
      <c r="I6" s="141"/>
      <c r="J6" s="141"/>
      <c r="K6" s="141"/>
      <c r="L6" s="141"/>
    </row>
    <row r="7" spans="1:12" s="142" customFormat="1" ht="30" customHeight="1">
      <c r="A7">
        <f t="shared" si="0"/>
        <v>1</v>
      </c>
      <c r="B7" s="192" t="s">
        <v>12</v>
      </c>
      <c r="C7" s="139"/>
      <c r="D7" s="145" t="s">
        <v>13</v>
      </c>
      <c r="E7" s="140" t="s">
        <v>14</v>
      </c>
      <c r="F7" s="141"/>
      <c r="G7" s="141"/>
      <c r="H7" s="141"/>
      <c r="I7" s="141"/>
      <c r="J7" s="141"/>
      <c r="K7" s="141"/>
      <c r="L7" s="141"/>
    </row>
    <row r="8" spans="1:12" s="142" customFormat="1" ht="30" customHeight="1">
      <c r="A8">
        <f t="shared" si="0"/>
        <v>1</v>
      </c>
      <c r="B8" s="192" t="s">
        <v>15</v>
      </c>
      <c r="C8" s="139"/>
      <c r="D8" s="144" t="s">
        <v>16</v>
      </c>
      <c r="E8" s="140" t="s">
        <v>17</v>
      </c>
      <c r="F8" s="141"/>
      <c r="G8" s="141"/>
      <c r="H8" s="141"/>
      <c r="I8" s="141"/>
      <c r="J8" s="141"/>
      <c r="K8" s="141"/>
      <c r="L8" s="141"/>
    </row>
    <row r="9" spans="1:12" s="142" customFormat="1" ht="30" customHeight="1">
      <c r="A9">
        <f t="shared" si="0"/>
        <v>1</v>
      </c>
      <c r="B9" s="192" t="s">
        <v>18</v>
      </c>
      <c r="C9" s="139"/>
      <c r="D9" s="145" t="s">
        <v>19</v>
      </c>
      <c r="E9" s="140" t="s">
        <v>20</v>
      </c>
      <c r="F9" s="141"/>
      <c r="G9" s="141"/>
      <c r="H9" s="141"/>
      <c r="I9" s="141"/>
      <c r="J9" s="141"/>
      <c r="K9" s="141"/>
      <c r="L9" s="141"/>
    </row>
    <row r="10" spans="1:12" s="142" customFormat="1" ht="30" customHeight="1">
      <c r="A10">
        <f t="shared" si="0"/>
        <v>1</v>
      </c>
      <c r="B10" s="192" t="s">
        <v>21</v>
      </c>
      <c r="C10" s="139"/>
      <c r="D10" s="146" t="s">
        <v>22</v>
      </c>
      <c r="E10" s="140" t="s">
        <v>23</v>
      </c>
      <c r="F10" s="141"/>
      <c r="G10" s="141"/>
      <c r="H10" s="141"/>
      <c r="I10" s="141"/>
      <c r="J10" s="141"/>
      <c r="K10" s="141"/>
      <c r="L10" s="141"/>
    </row>
    <row r="11" spans="1:12" s="142" customFormat="1" ht="30" customHeight="1">
      <c r="A11" s="180"/>
      <c r="B11" s="180"/>
      <c r="C11" s="139"/>
      <c r="D11" s="146"/>
      <c r="E11" s="141"/>
      <c r="F11" s="141"/>
      <c r="G11" s="141"/>
      <c r="H11" s="141"/>
      <c r="I11" s="141"/>
      <c r="J11" s="141"/>
      <c r="K11" s="141"/>
      <c r="L11" s="141"/>
    </row>
    <row r="12" spans="1:12" s="142" customFormat="1" ht="30" customHeight="1">
      <c r="A12" s="180"/>
      <c r="B12" s="180"/>
      <c r="C12" s="140" t="s">
        <v>24</v>
      </c>
      <c r="D12" s="146"/>
      <c r="E12" s="141"/>
      <c r="F12" s="141"/>
      <c r="G12" s="141"/>
      <c r="H12" s="141"/>
      <c r="I12" s="141"/>
      <c r="J12" s="141"/>
      <c r="K12" s="141"/>
      <c r="L12" s="141"/>
    </row>
    <row r="13" spans="1:12" s="142" customFormat="1" ht="30" customHeight="1">
      <c r="A13">
        <f>COUNTIF(B:B,B13)</f>
        <v>1</v>
      </c>
      <c r="B13" s="192" t="s">
        <v>25</v>
      </c>
      <c r="C13" s="139"/>
      <c r="D13" s="146" t="s">
        <v>26</v>
      </c>
      <c r="E13" s="192" t="s">
        <v>27</v>
      </c>
      <c r="F13" s="140" t="s">
        <v>28</v>
      </c>
      <c r="G13" s="141"/>
      <c r="H13" s="141"/>
      <c r="I13" s="141"/>
      <c r="J13" s="141"/>
      <c r="K13" s="141"/>
      <c r="L13" s="141"/>
    </row>
    <row r="14" spans="1:12" s="142" customFormat="1" ht="30" customHeight="1">
      <c r="A14">
        <f t="shared" ref="A14:A55" si="1">COUNTIF(B:B,B14)</f>
        <v>1</v>
      </c>
      <c r="B14" s="192" t="s">
        <v>29</v>
      </c>
      <c r="C14" s="139"/>
      <c r="D14" s="144" t="s">
        <v>30</v>
      </c>
      <c r="E14" s="192" t="s">
        <v>31</v>
      </c>
      <c r="F14" s="140" t="s">
        <v>32</v>
      </c>
      <c r="G14" s="141"/>
      <c r="H14" s="141"/>
      <c r="I14" s="141"/>
      <c r="J14" s="141"/>
      <c r="K14" s="141"/>
      <c r="L14" s="141"/>
    </row>
    <row r="15" spans="1:12" s="142" customFormat="1" ht="30" customHeight="1">
      <c r="A15">
        <f t="shared" si="1"/>
        <v>1</v>
      </c>
      <c r="B15" s="192" t="s">
        <v>33</v>
      </c>
      <c r="C15" s="139"/>
      <c r="D15" s="147" t="s">
        <v>34</v>
      </c>
      <c r="E15" s="192" t="s">
        <v>35</v>
      </c>
      <c r="F15" s="140" t="s">
        <v>36</v>
      </c>
      <c r="G15" s="141"/>
      <c r="H15" s="141"/>
      <c r="I15" s="141"/>
      <c r="J15" s="141"/>
      <c r="K15" s="141"/>
      <c r="L15" s="141"/>
    </row>
    <row r="16" spans="1:12" s="142" customFormat="1" ht="30" customHeight="1">
      <c r="A16">
        <f t="shared" si="1"/>
        <v>1</v>
      </c>
      <c r="B16" s="192" t="s">
        <v>37</v>
      </c>
      <c r="C16" s="139"/>
      <c r="D16" s="146" t="s">
        <v>38</v>
      </c>
      <c r="E16" s="192" t="s">
        <v>39</v>
      </c>
      <c r="F16" s="140" t="s">
        <v>40</v>
      </c>
      <c r="G16" s="141"/>
      <c r="H16" s="141"/>
      <c r="I16" s="141"/>
      <c r="J16" s="141"/>
      <c r="K16" s="141"/>
      <c r="L16" s="141"/>
    </row>
    <row r="17" spans="1:12" s="142" customFormat="1" ht="30" customHeight="1">
      <c r="A17" s="139"/>
      <c r="B17" s="139"/>
      <c r="C17" s="139"/>
      <c r="D17" s="146"/>
      <c r="E17" s="140"/>
      <c r="F17" s="141"/>
      <c r="G17" s="141"/>
      <c r="H17" s="141"/>
      <c r="I17" s="141"/>
      <c r="J17" s="141"/>
      <c r="K17" s="141"/>
      <c r="L17" s="141"/>
    </row>
    <row r="18" spans="1:12" s="142" customFormat="1" ht="30" customHeight="1">
      <c r="A18" s="139"/>
      <c r="B18" s="139"/>
      <c r="C18" s="140" t="s">
        <v>41</v>
      </c>
      <c r="D18" s="146"/>
      <c r="E18" s="140"/>
      <c r="F18" s="141"/>
      <c r="G18" s="141"/>
      <c r="H18" s="141"/>
      <c r="I18" s="141"/>
      <c r="J18" s="141"/>
      <c r="K18" s="141"/>
      <c r="L18" s="141"/>
    </row>
    <row r="19" spans="1:12" s="142" customFormat="1" ht="30" customHeight="1">
      <c r="A19">
        <f t="shared" si="1"/>
        <v>1</v>
      </c>
      <c r="B19" s="192" t="s">
        <v>42</v>
      </c>
      <c r="C19" s="148"/>
      <c r="D19" s="143" t="s">
        <v>43</v>
      </c>
      <c r="E19" s="140"/>
      <c r="F19" s="141"/>
      <c r="G19" s="141"/>
      <c r="H19" s="141"/>
      <c r="I19" s="141"/>
      <c r="J19" s="141"/>
      <c r="K19" s="141"/>
      <c r="L19" s="141"/>
    </row>
    <row r="20" spans="1:12" s="142" customFormat="1" ht="30" customHeight="1">
      <c r="A20">
        <f t="shared" si="1"/>
        <v>1</v>
      </c>
      <c r="B20" s="192" t="s">
        <v>44</v>
      </c>
      <c r="C20" s="148"/>
      <c r="D20" s="143" t="s">
        <v>45</v>
      </c>
      <c r="E20" s="140"/>
      <c r="F20" s="141"/>
      <c r="G20" s="141"/>
      <c r="H20" s="141"/>
      <c r="I20" s="141"/>
      <c r="J20" s="141"/>
      <c r="K20" s="141"/>
      <c r="L20" s="141"/>
    </row>
    <row r="21" spans="1:12" s="142" customFormat="1" ht="30" customHeight="1">
      <c r="A21">
        <f t="shared" si="1"/>
        <v>1</v>
      </c>
      <c r="B21" s="192" t="s">
        <v>46</v>
      </c>
      <c r="C21" s="148"/>
      <c r="D21" s="143" t="s">
        <v>47</v>
      </c>
      <c r="E21" s="140"/>
      <c r="F21" s="141"/>
      <c r="G21" s="141"/>
      <c r="H21" s="141"/>
      <c r="I21" s="141"/>
      <c r="J21" s="141"/>
      <c r="K21" s="141"/>
      <c r="L21" s="141"/>
    </row>
    <row r="22" spans="1:12" s="142" customFormat="1" ht="30" customHeight="1">
      <c r="A22">
        <f t="shared" si="1"/>
        <v>1</v>
      </c>
      <c r="B22" s="192" t="s">
        <v>48</v>
      </c>
      <c r="C22" s="148"/>
      <c r="D22" s="144" t="s">
        <v>49</v>
      </c>
      <c r="E22" s="140"/>
      <c r="F22" s="141"/>
      <c r="G22" s="141"/>
      <c r="H22" s="141"/>
      <c r="I22" s="141"/>
      <c r="J22" s="141"/>
      <c r="K22" s="141"/>
      <c r="L22" s="141"/>
    </row>
    <row r="23" spans="1:12" s="142" customFormat="1" ht="30" customHeight="1">
      <c r="A23">
        <f t="shared" si="1"/>
        <v>1</v>
      </c>
      <c r="B23" s="192" t="s">
        <v>50</v>
      </c>
      <c r="C23" s="148"/>
      <c r="D23" s="146" t="s">
        <v>51</v>
      </c>
      <c r="E23" s="140"/>
      <c r="F23" s="141"/>
      <c r="G23" s="141"/>
      <c r="H23" s="141"/>
      <c r="I23" s="141"/>
      <c r="J23" s="141"/>
      <c r="K23" s="141"/>
      <c r="L23" s="141"/>
    </row>
    <row r="24" spans="1:12" s="142" customFormat="1" ht="30" customHeight="1">
      <c r="A24">
        <f t="shared" si="1"/>
        <v>1</v>
      </c>
      <c r="B24" s="192" t="s">
        <v>52</v>
      </c>
      <c r="C24" s="148"/>
      <c r="D24" s="144" t="s">
        <v>53</v>
      </c>
      <c r="E24" s="140"/>
      <c r="F24" s="141"/>
      <c r="G24" s="141"/>
      <c r="H24" s="141"/>
      <c r="I24" s="141"/>
      <c r="J24" s="141"/>
      <c r="K24" s="141"/>
      <c r="L24" s="141"/>
    </row>
    <row r="25" spans="1:12" s="142" customFormat="1" ht="30" customHeight="1">
      <c r="A25">
        <f t="shared" si="1"/>
        <v>1</v>
      </c>
      <c r="B25" s="192" t="s">
        <v>54</v>
      </c>
      <c r="C25" s="148"/>
      <c r="D25" s="144" t="s">
        <v>55</v>
      </c>
      <c r="E25" s="140"/>
      <c r="F25" s="141"/>
      <c r="G25" s="141"/>
      <c r="H25" s="141"/>
      <c r="I25" s="141"/>
      <c r="J25" s="141"/>
      <c r="K25" s="141"/>
      <c r="L25" s="141"/>
    </row>
    <row r="26" spans="1:12" s="142" customFormat="1" ht="30" customHeight="1">
      <c r="A26">
        <f t="shared" si="1"/>
        <v>1</v>
      </c>
      <c r="B26" s="192" t="s">
        <v>56</v>
      </c>
      <c r="C26" s="148"/>
      <c r="D26" s="146" t="s">
        <v>57</v>
      </c>
      <c r="E26" s="140"/>
      <c r="F26" s="141"/>
      <c r="G26" s="141"/>
      <c r="H26" s="141"/>
      <c r="I26" s="141"/>
      <c r="J26" s="141"/>
      <c r="K26" s="141"/>
      <c r="L26" s="141"/>
    </row>
    <row r="27" spans="1:12" s="142" customFormat="1" ht="30" customHeight="1">
      <c r="A27">
        <f t="shared" si="1"/>
        <v>1</v>
      </c>
      <c r="B27" s="192" t="s">
        <v>58</v>
      </c>
      <c r="C27" s="148"/>
      <c r="D27" s="146" t="s">
        <v>59</v>
      </c>
      <c r="E27" s="141"/>
      <c r="F27" s="141"/>
      <c r="G27" s="141"/>
      <c r="H27" s="141"/>
      <c r="I27" s="149"/>
      <c r="J27" s="141"/>
      <c r="K27" s="141"/>
      <c r="L27" s="141"/>
    </row>
    <row r="28" spans="1:12" s="142" customFormat="1" ht="30" customHeight="1">
      <c r="A28">
        <f t="shared" si="1"/>
        <v>1</v>
      </c>
      <c r="B28" s="192" t="s">
        <v>60</v>
      </c>
      <c r="C28" s="148"/>
      <c r="D28" s="146" t="s">
        <v>61</v>
      </c>
      <c r="E28" s="141"/>
      <c r="F28" s="141"/>
      <c r="G28" s="141"/>
      <c r="H28" s="141"/>
      <c r="I28" s="149"/>
      <c r="J28" s="141"/>
      <c r="K28" s="141"/>
      <c r="L28" s="141"/>
    </row>
    <row r="29" spans="1:12" s="142" customFormat="1" ht="30" customHeight="1">
      <c r="A29">
        <f t="shared" si="1"/>
        <v>1</v>
      </c>
      <c r="B29" s="192" t="s">
        <v>62</v>
      </c>
      <c r="C29" s="148"/>
      <c r="D29" s="144" t="s">
        <v>63</v>
      </c>
      <c r="E29" s="141"/>
      <c r="F29" s="141"/>
      <c r="G29" s="141"/>
      <c r="H29" s="141"/>
      <c r="I29" s="149"/>
      <c r="J29" s="141"/>
      <c r="K29" s="141"/>
      <c r="L29" s="141"/>
    </row>
    <row r="30" spans="1:12" s="142" customFormat="1" ht="30" customHeight="1">
      <c r="A30">
        <f t="shared" si="1"/>
        <v>1</v>
      </c>
      <c r="B30" s="192" t="s">
        <v>64</v>
      </c>
      <c r="C30" s="148"/>
      <c r="D30" s="144" t="s">
        <v>65</v>
      </c>
      <c r="E30" s="141"/>
      <c r="F30" s="141"/>
      <c r="G30" s="141"/>
      <c r="H30" s="141"/>
      <c r="I30" s="149"/>
      <c r="J30" s="141"/>
      <c r="K30" s="141"/>
      <c r="L30" s="141"/>
    </row>
    <row r="31" spans="1:12" s="142" customFormat="1" ht="30" customHeight="1">
      <c r="A31">
        <f t="shared" si="1"/>
        <v>1</v>
      </c>
      <c r="B31" s="192" t="s">
        <v>66</v>
      </c>
      <c r="C31" s="148"/>
      <c r="D31" s="144" t="s">
        <v>67</v>
      </c>
      <c r="E31" s="141"/>
      <c r="F31" s="141"/>
      <c r="G31" s="141"/>
      <c r="H31" s="141"/>
      <c r="I31" s="149"/>
      <c r="J31" s="141"/>
      <c r="K31" s="141"/>
      <c r="L31" s="141"/>
    </row>
    <row r="32" spans="1:12" s="142" customFormat="1" ht="30" customHeight="1">
      <c r="A32">
        <f t="shared" si="1"/>
        <v>1</v>
      </c>
      <c r="B32" s="192" t="s">
        <v>68</v>
      </c>
      <c r="C32" s="148"/>
      <c r="D32" s="145" t="s">
        <v>69</v>
      </c>
      <c r="E32" s="141"/>
      <c r="F32" s="141"/>
      <c r="G32" s="141"/>
      <c r="H32" s="141"/>
      <c r="I32" s="149"/>
      <c r="J32" s="141"/>
      <c r="K32" s="141"/>
      <c r="L32" s="141"/>
    </row>
    <row r="33" spans="1:13" s="153" customFormat="1" ht="30" customHeight="1">
      <c r="A33">
        <f t="shared" si="1"/>
        <v>1</v>
      </c>
      <c r="B33" s="192" t="s">
        <v>70</v>
      </c>
      <c r="C33" s="148"/>
      <c r="D33" s="145" t="s">
        <v>71</v>
      </c>
      <c r="E33" s="150"/>
      <c r="F33" s="151"/>
      <c r="G33" s="152"/>
      <c r="I33" s="144"/>
      <c r="J33" s="144"/>
      <c r="K33" s="154"/>
      <c r="L33" s="151"/>
    </row>
    <row r="34" spans="1:13" s="153" customFormat="1" ht="30" customHeight="1">
      <c r="A34">
        <f t="shared" si="1"/>
        <v>1</v>
      </c>
      <c r="B34" s="192" t="s">
        <v>72</v>
      </c>
      <c r="C34" s="148"/>
      <c r="D34" s="144" t="s">
        <v>73</v>
      </c>
      <c r="E34" s="155"/>
      <c r="F34" s="151"/>
      <c r="G34" s="156"/>
      <c r="H34" s="157"/>
      <c r="I34" s="158"/>
      <c r="J34" s="159"/>
      <c r="K34" s="155"/>
      <c r="L34" s="151"/>
    </row>
    <row r="35" spans="1:13" s="153" customFormat="1" ht="30" customHeight="1">
      <c r="A35">
        <f t="shared" si="1"/>
        <v>1</v>
      </c>
      <c r="B35" s="192" t="s">
        <v>74</v>
      </c>
      <c r="C35" s="148"/>
      <c r="D35" s="144" t="s">
        <v>75</v>
      </c>
      <c r="E35" s="155"/>
      <c r="F35" s="151"/>
      <c r="G35" s="156"/>
      <c r="H35" s="157"/>
      <c r="J35" s="159"/>
      <c r="K35" s="155"/>
      <c r="L35" s="151"/>
    </row>
    <row r="36" spans="1:13" s="153" customFormat="1" ht="30" customHeight="1">
      <c r="A36">
        <f t="shared" si="1"/>
        <v>1</v>
      </c>
      <c r="B36" s="192" t="s">
        <v>76</v>
      </c>
      <c r="C36" s="148"/>
      <c r="D36" s="146" t="s">
        <v>77</v>
      </c>
      <c r="E36" s="155"/>
      <c r="F36" s="151"/>
      <c r="G36" s="156"/>
      <c r="H36" s="157"/>
      <c r="J36" s="159"/>
      <c r="K36" s="155"/>
      <c r="L36" s="151"/>
    </row>
    <row r="37" spans="1:13" s="153" customFormat="1" ht="30" customHeight="1">
      <c r="A37">
        <f t="shared" si="1"/>
        <v>1</v>
      </c>
      <c r="B37" s="192" t="s">
        <v>78</v>
      </c>
      <c r="C37" s="148"/>
      <c r="D37" s="147" t="s">
        <v>79</v>
      </c>
      <c r="E37" s="155"/>
      <c r="F37" s="151"/>
      <c r="G37" s="156"/>
      <c r="H37" s="157"/>
      <c r="J37" s="159"/>
      <c r="K37" s="155"/>
      <c r="L37" s="151"/>
    </row>
    <row r="38" spans="1:13" s="153" customFormat="1" ht="30" customHeight="1">
      <c r="A38">
        <f t="shared" si="1"/>
        <v>1</v>
      </c>
      <c r="B38" s="192" t="s">
        <v>80</v>
      </c>
      <c r="C38" s="148"/>
      <c r="D38" s="147" t="s">
        <v>81</v>
      </c>
      <c r="E38" s="155"/>
      <c r="F38" s="160"/>
      <c r="G38" s="156"/>
      <c r="H38" s="156"/>
      <c r="I38" s="161"/>
      <c r="J38" s="162"/>
      <c r="K38" s="163"/>
      <c r="L38" s="151"/>
    </row>
    <row r="39" spans="1:13" s="153" customFormat="1" ht="30" customHeight="1">
      <c r="A39">
        <f t="shared" si="1"/>
        <v>1</v>
      </c>
      <c r="B39" s="192" t="s">
        <v>82</v>
      </c>
      <c r="C39" s="148"/>
      <c r="D39" s="164" t="s">
        <v>83</v>
      </c>
      <c r="E39" s="155"/>
      <c r="F39" s="160"/>
      <c r="G39" s="156"/>
      <c r="I39" s="144"/>
      <c r="J39" s="144"/>
      <c r="K39" s="155"/>
      <c r="L39" s="151"/>
    </row>
    <row r="40" spans="1:13" s="153" customFormat="1" ht="30" customHeight="1">
      <c r="A40">
        <f t="shared" si="1"/>
        <v>1</v>
      </c>
      <c r="B40" s="192" t="s">
        <v>84</v>
      </c>
      <c r="C40" s="148"/>
      <c r="D40" s="147" t="s">
        <v>85</v>
      </c>
      <c r="E40" s="155"/>
      <c r="F40" s="160"/>
      <c r="G40" s="156"/>
      <c r="H40" s="157"/>
      <c r="I40" s="158"/>
      <c r="J40" s="144"/>
      <c r="K40" s="155"/>
      <c r="L40" s="151"/>
    </row>
    <row r="41" spans="1:13" s="153" customFormat="1" ht="30" customHeight="1">
      <c r="A41">
        <f t="shared" si="1"/>
        <v>1</v>
      </c>
      <c r="B41" s="192" t="s">
        <v>86</v>
      </c>
      <c r="C41" s="148"/>
      <c r="D41" s="147" t="s">
        <v>87</v>
      </c>
      <c r="E41" s="163"/>
      <c r="F41" s="160"/>
      <c r="G41" s="156"/>
      <c r="H41" s="157"/>
      <c r="J41" s="159"/>
      <c r="K41" s="155"/>
      <c r="L41" s="160"/>
    </row>
    <row r="42" spans="1:13" s="153" customFormat="1" ht="30" customHeight="1">
      <c r="A42">
        <f t="shared" si="1"/>
        <v>1</v>
      </c>
      <c r="B42" s="192" t="s">
        <v>88</v>
      </c>
      <c r="C42" s="148"/>
      <c r="D42" s="147" t="s">
        <v>89</v>
      </c>
      <c r="E42" s="163"/>
      <c r="F42" s="151"/>
      <c r="G42" s="156"/>
      <c r="H42" s="157"/>
      <c r="J42" s="159"/>
      <c r="K42" s="155"/>
      <c r="L42" s="160"/>
    </row>
    <row r="43" spans="1:13" s="153" customFormat="1" ht="30" customHeight="1">
      <c r="A43">
        <f t="shared" si="1"/>
        <v>1</v>
      </c>
      <c r="B43" s="192" t="s">
        <v>90</v>
      </c>
      <c r="C43" s="148"/>
      <c r="D43" s="147" t="s">
        <v>91</v>
      </c>
      <c r="E43" s="155"/>
      <c r="F43" s="151"/>
      <c r="G43" s="156"/>
      <c r="H43" s="157"/>
      <c r="J43" s="159"/>
      <c r="K43" s="155"/>
      <c r="L43" s="151"/>
      <c r="M43" s="165"/>
    </row>
    <row r="44" spans="1:13" s="153" customFormat="1" ht="30" customHeight="1">
      <c r="A44">
        <f t="shared" si="1"/>
        <v>1</v>
      </c>
      <c r="B44" s="192" t="s">
        <v>92</v>
      </c>
      <c r="C44" s="148"/>
      <c r="D44" s="147" t="s">
        <v>93</v>
      </c>
      <c r="E44" s="155"/>
      <c r="F44" s="151"/>
      <c r="G44" s="152"/>
      <c r="H44" s="159"/>
      <c r="I44" s="144"/>
      <c r="J44" s="144"/>
      <c r="K44" s="155"/>
      <c r="L44" s="151"/>
      <c r="M44" s="165"/>
    </row>
    <row r="45" spans="1:13" s="153" customFormat="1" ht="30" customHeight="1">
      <c r="A45">
        <f t="shared" si="1"/>
        <v>1</v>
      </c>
      <c r="B45" s="192" t="s">
        <v>94</v>
      </c>
      <c r="C45" s="148"/>
      <c r="D45" s="146" t="s">
        <v>95</v>
      </c>
      <c r="E45" s="155"/>
      <c r="F45" s="151"/>
      <c r="G45" s="152"/>
      <c r="I45" s="162"/>
      <c r="J45" s="162"/>
      <c r="K45" s="163"/>
      <c r="L45" s="151"/>
      <c r="M45" s="165"/>
    </row>
    <row r="46" spans="1:13" s="153" customFormat="1" ht="30" customHeight="1">
      <c r="A46">
        <f t="shared" si="1"/>
        <v>1</v>
      </c>
      <c r="B46" s="192" t="s">
        <v>96</v>
      </c>
      <c r="C46" s="148"/>
      <c r="D46" s="144" t="s">
        <v>97</v>
      </c>
      <c r="E46" s="155"/>
      <c r="F46" s="151"/>
      <c r="G46" s="156"/>
      <c r="H46" s="166"/>
      <c r="I46" s="158"/>
      <c r="J46" s="145"/>
      <c r="K46" s="155"/>
      <c r="L46" s="151"/>
      <c r="M46" s="165"/>
    </row>
    <row r="47" spans="1:13" s="153" customFormat="1" ht="30" customHeight="1">
      <c r="A47">
        <f t="shared" si="1"/>
        <v>1</v>
      </c>
      <c r="B47" s="192" t="s">
        <v>98</v>
      </c>
      <c r="C47" s="148"/>
      <c r="D47" s="146" t="s">
        <v>99</v>
      </c>
      <c r="E47" s="155"/>
      <c r="F47" s="167"/>
      <c r="G47" s="156"/>
      <c r="H47" s="166"/>
      <c r="J47" s="147"/>
      <c r="K47" s="155"/>
      <c r="L47" s="160"/>
    </row>
    <row r="48" spans="1:13" s="153" customFormat="1" ht="30" customHeight="1">
      <c r="A48">
        <f t="shared" si="1"/>
        <v>1</v>
      </c>
      <c r="B48" s="192" t="s">
        <v>100</v>
      </c>
      <c r="C48" s="148"/>
      <c r="D48" s="146" t="s">
        <v>101</v>
      </c>
      <c r="E48" s="163"/>
      <c r="F48" s="151"/>
      <c r="G48" s="156"/>
      <c r="H48" s="166"/>
      <c r="J48" s="164"/>
      <c r="K48" s="155"/>
      <c r="L48" s="160"/>
      <c r="M48" s="165"/>
    </row>
    <row r="49" spans="1:13" s="153" customFormat="1" ht="30" customHeight="1">
      <c r="A49">
        <f t="shared" si="1"/>
        <v>1</v>
      </c>
      <c r="B49" s="192" t="s">
        <v>102</v>
      </c>
      <c r="C49" s="148"/>
      <c r="D49" s="144" t="s">
        <v>103</v>
      </c>
      <c r="E49" s="155"/>
      <c r="F49" s="151"/>
      <c r="G49" s="156"/>
      <c r="H49" s="166"/>
      <c r="J49" s="147"/>
      <c r="K49" s="155"/>
      <c r="L49" s="160"/>
      <c r="M49" s="165"/>
    </row>
    <row r="50" spans="1:13" s="153" customFormat="1" ht="30" customHeight="1">
      <c r="A50">
        <f t="shared" si="1"/>
        <v>1</v>
      </c>
      <c r="B50" s="192" t="s">
        <v>104</v>
      </c>
      <c r="C50" s="148"/>
      <c r="D50" s="146" t="s">
        <v>105</v>
      </c>
      <c r="E50" s="155"/>
      <c r="F50" s="151"/>
      <c r="G50" s="156"/>
      <c r="H50" s="166"/>
      <c r="J50" s="147"/>
      <c r="K50" s="155"/>
      <c r="L50" s="160"/>
      <c r="M50" s="165"/>
    </row>
    <row r="51" spans="1:13" s="153" customFormat="1" ht="30" customHeight="1">
      <c r="A51">
        <f t="shared" si="1"/>
        <v>1</v>
      </c>
      <c r="B51" s="192" t="s">
        <v>106</v>
      </c>
      <c r="C51" s="148"/>
      <c r="D51" s="146" t="s">
        <v>107</v>
      </c>
      <c r="E51" s="155"/>
      <c r="F51" s="151"/>
      <c r="G51" s="156"/>
      <c r="H51" s="166"/>
      <c r="J51" s="147"/>
      <c r="K51" s="155"/>
      <c r="L51" s="160"/>
      <c r="M51" s="165"/>
    </row>
    <row r="52" spans="1:13" s="153" customFormat="1" ht="30" customHeight="1">
      <c r="A52">
        <f t="shared" si="1"/>
        <v>1</v>
      </c>
      <c r="B52" s="192" t="s">
        <v>108</v>
      </c>
      <c r="C52" s="148"/>
      <c r="D52" s="144" t="s">
        <v>109</v>
      </c>
      <c r="E52" s="155"/>
      <c r="F52" s="151"/>
      <c r="G52" s="156"/>
      <c r="H52" s="166"/>
      <c r="I52" s="158"/>
      <c r="J52" s="147"/>
      <c r="K52" s="155"/>
      <c r="L52" s="151"/>
      <c r="M52" s="165"/>
    </row>
    <row r="53" spans="1:13" s="153" customFormat="1" ht="30" customHeight="1">
      <c r="A53">
        <f t="shared" si="1"/>
        <v>1</v>
      </c>
      <c r="B53" s="192" t="s">
        <v>110</v>
      </c>
      <c r="C53" s="148"/>
      <c r="D53" s="146" t="s">
        <v>111</v>
      </c>
      <c r="E53" s="155"/>
      <c r="F53" s="151"/>
      <c r="G53" s="156"/>
      <c r="H53" s="166"/>
      <c r="I53" s="158"/>
      <c r="J53" s="144"/>
      <c r="K53" s="155"/>
      <c r="L53" s="160"/>
    </row>
    <row r="54" spans="1:13" s="153" customFormat="1" ht="30" customHeight="1">
      <c r="A54">
        <f t="shared" si="1"/>
        <v>1</v>
      </c>
      <c r="B54" s="192" t="s">
        <v>112</v>
      </c>
      <c r="C54" s="148"/>
      <c r="D54" s="144" t="s">
        <v>113</v>
      </c>
      <c r="E54" s="155"/>
      <c r="F54" s="151"/>
      <c r="G54" s="156"/>
      <c r="H54" s="166"/>
      <c r="J54" s="147"/>
      <c r="K54" s="155"/>
      <c r="L54" s="160"/>
    </row>
    <row r="55" spans="1:13" s="153" customFormat="1" ht="30" customHeight="1">
      <c r="A55">
        <f t="shared" si="1"/>
        <v>1</v>
      </c>
      <c r="B55" s="192" t="s">
        <v>114</v>
      </c>
      <c r="C55" s="148"/>
      <c r="D55" s="146" t="s">
        <v>115</v>
      </c>
      <c r="E55" s="155"/>
      <c r="F55" s="151"/>
      <c r="G55" s="156"/>
      <c r="H55" s="166"/>
      <c r="J55" s="147"/>
      <c r="K55" s="155"/>
      <c r="L55" s="151"/>
    </row>
    <row r="56" spans="1:13" s="153" customFormat="1" ht="30" customHeight="1">
      <c r="A56" s="180"/>
      <c r="B56" s="180"/>
      <c r="C56" s="157"/>
      <c r="E56" s="155"/>
      <c r="F56" s="151"/>
      <c r="G56" s="156"/>
      <c r="H56" s="152"/>
      <c r="I56" s="162"/>
      <c r="J56" s="162"/>
      <c r="K56" s="163"/>
      <c r="L56" s="160"/>
    </row>
    <row r="57" spans="1:13" s="153" customFormat="1" ht="30" customHeight="1">
      <c r="A57" s="180"/>
      <c r="B57" s="180"/>
      <c r="C57" s="157"/>
      <c r="E57" s="155"/>
      <c r="F57" s="151"/>
      <c r="G57" s="152"/>
      <c r="I57" s="144"/>
      <c r="J57" s="144"/>
      <c r="K57" s="155"/>
      <c r="L57" s="151"/>
    </row>
    <row r="58" spans="1:13" s="153" customFormat="1" ht="30" customHeight="1">
      <c r="A58" s="180"/>
      <c r="B58" s="180"/>
      <c r="C58" s="157"/>
      <c r="E58" s="155"/>
      <c r="F58" s="151"/>
      <c r="G58" s="152"/>
      <c r="H58" s="157"/>
      <c r="I58" s="158"/>
      <c r="J58" s="144"/>
      <c r="K58" s="155"/>
      <c r="L58" s="160"/>
    </row>
    <row r="59" spans="1:13" s="153" customFormat="1" ht="30" customHeight="1">
      <c r="A59" s="180"/>
      <c r="B59" s="180"/>
      <c r="C59" s="157"/>
      <c r="E59" s="155"/>
      <c r="F59" s="151"/>
      <c r="G59" s="152"/>
      <c r="H59" s="157"/>
      <c r="I59" s="158"/>
      <c r="J59" s="145"/>
      <c r="K59" s="155"/>
      <c r="L59" s="160"/>
    </row>
    <row r="60" spans="1:13" s="153" customFormat="1" ht="30" customHeight="1">
      <c r="A60" s="180"/>
      <c r="B60" s="180"/>
      <c r="C60" s="157"/>
      <c r="E60" s="155"/>
      <c r="F60" s="151"/>
      <c r="G60" s="152"/>
      <c r="H60" s="157"/>
      <c r="J60" s="144"/>
      <c r="K60" s="155"/>
      <c r="L60" s="160"/>
    </row>
    <row r="61" spans="1:13" s="153" customFormat="1" ht="30" customHeight="1">
      <c r="A61" s="180"/>
      <c r="B61" s="180"/>
      <c r="C61" s="157"/>
      <c r="E61" s="155"/>
      <c r="F61" s="151"/>
      <c r="G61" s="152"/>
      <c r="H61" s="157"/>
      <c r="J61" s="144"/>
      <c r="K61" s="155"/>
      <c r="L61" s="160"/>
    </row>
    <row r="62" spans="1:13" s="153" customFormat="1" ht="30" customHeight="1">
      <c r="A62" s="180"/>
      <c r="B62" s="180"/>
      <c r="C62" s="157"/>
      <c r="D62" s="162"/>
      <c r="E62" s="163"/>
      <c r="F62" s="151"/>
      <c r="G62" s="152"/>
      <c r="H62" s="157"/>
      <c r="J62" s="144"/>
      <c r="K62" s="155"/>
      <c r="L62" s="160"/>
      <c r="M62" s="168"/>
    </row>
    <row r="63" spans="1:13" s="153" customFormat="1" ht="30" customHeight="1">
      <c r="A63" s="180"/>
      <c r="B63" s="180"/>
      <c r="C63" s="157"/>
      <c r="D63" s="169"/>
      <c r="E63" s="163"/>
      <c r="F63" s="151"/>
      <c r="G63" s="152"/>
      <c r="H63" s="157"/>
      <c r="J63" s="144"/>
      <c r="K63" s="155"/>
      <c r="L63" s="160"/>
    </row>
    <row r="64" spans="1:13" s="153" customFormat="1" ht="30" customHeight="1">
      <c r="A64" s="180"/>
      <c r="B64" s="180"/>
      <c r="C64" s="157"/>
      <c r="D64" s="170"/>
      <c r="E64" s="163"/>
      <c r="F64" s="151"/>
      <c r="G64" s="152"/>
      <c r="H64" s="157"/>
      <c r="I64" s="162"/>
      <c r="J64" s="162"/>
      <c r="K64" s="155"/>
      <c r="L64" s="171"/>
    </row>
    <row r="65" spans="1:12" s="153" customFormat="1" ht="30" customHeight="1">
      <c r="A65" s="180"/>
      <c r="B65" s="180"/>
      <c r="C65" s="157"/>
      <c r="D65" s="172"/>
      <c r="E65" s="155"/>
      <c r="F65" s="167"/>
      <c r="G65" s="152"/>
      <c r="H65" s="157"/>
      <c r="I65" s="162"/>
      <c r="J65" s="162"/>
      <c r="K65" s="155"/>
      <c r="L65" s="167"/>
    </row>
    <row r="66" spans="1:12" s="153" customFormat="1" ht="30" customHeight="1">
      <c r="A66" s="180"/>
      <c r="B66" s="180"/>
      <c r="C66" s="152"/>
      <c r="D66" s="162"/>
      <c r="E66" s="150"/>
      <c r="F66" s="151"/>
      <c r="G66" s="152"/>
      <c r="H66" s="159"/>
      <c r="I66" s="144"/>
      <c r="J66" s="144"/>
      <c r="K66" s="154"/>
      <c r="L66" s="167"/>
    </row>
    <row r="67" spans="1:12" ht="30" customHeight="1">
      <c r="C67" s="166"/>
      <c r="D67" s="162"/>
      <c r="E67" s="150"/>
      <c r="F67" s="151"/>
    </row>
    <row r="68" spans="1:12" ht="30" customHeight="1">
      <c r="C68" s="176"/>
    </row>
    <row r="69" spans="1:12" ht="30" customHeight="1">
      <c r="C69" s="176"/>
    </row>
    <row r="70" spans="1:12" ht="30" customHeight="1">
      <c r="C70" s="176"/>
    </row>
    <row r="71" spans="1:12" ht="30" customHeight="1">
      <c r="C71" s="176"/>
      <c r="D71" s="178"/>
    </row>
    <row r="72" spans="1:12" ht="30" customHeight="1">
      <c r="C72" s="176"/>
    </row>
    <row r="73" spans="1:12" ht="30" customHeight="1">
      <c r="C73" s="179"/>
      <c r="D73" s="158"/>
    </row>
    <row r="74" spans="1:12" ht="30" customHeight="1">
      <c r="C74" s="180"/>
      <c r="D74" s="158"/>
      <c r="G74" s="153"/>
    </row>
    <row r="75" spans="1:12" ht="30" customHeight="1">
      <c r="C75" s="180"/>
      <c r="D75" s="158"/>
      <c r="G75" s="153"/>
    </row>
    <row r="76" spans="1:12">
      <c r="C76" s="153"/>
      <c r="D76" s="158"/>
      <c r="G76" s="153"/>
      <c r="H76" s="153"/>
      <c r="I76" s="158"/>
      <c r="J76" s="158"/>
    </row>
    <row r="77" spans="1:12" ht="15">
      <c r="C77" s="180"/>
      <c r="D77" s="158"/>
      <c r="G77" s="153"/>
      <c r="H77" s="153"/>
      <c r="I77" s="181"/>
      <c r="J77" s="181"/>
    </row>
    <row r="78" spans="1:12">
      <c r="C78" s="180"/>
      <c r="D78" s="158"/>
      <c r="G78" s="153"/>
      <c r="H78" s="153"/>
      <c r="I78" s="158"/>
      <c r="J78" s="158"/>
    </row>
    <row r="79" spans="1:12">
      <c r="C79" s="180"/>
      <c r="D79" s="158"/>
      <c r="G79" s="153"/>
      <c r="H79" s="153"/>
      <c r="I79" s="158"/>
      <c r="J79" s="158"/>
    </row>
    <row r="80" spans="1:12">
      <c r="C80" s="180"/>
      <c r="D80" s="158"/>
      <c r="G80" s="153"/>
      <c r="H80" s="153"/>
      <c r="I80" s="158"/>
      <c r="J80" s="158"/>
    </row>
    <row r="81" spans="3:12">
      <c r="C81" s="180"/>
      <c r="D81" s="158"/>
      <c r="G81" s="153"/>
      <c r="H81" s="153"/>
      <c r="I81" s="158"/>
      <c r="J81" s="158"/>
    </row>
    <row r="82" spans="3:12">
      <c r="C82" s="180"/>
      <c r="D82" s="158"/>
      <c r="G82" s="153"/>
      <c r="H82" s="153"/>
      <c r="I82" s="158"/>
      <c r="J82" s="158"/>
    </row>
    <row r="83" spans="3:12">
      <c r="C83" s="180"/>
      <c r="D83" s="158"/>
      <c r="G83" s="153"/>
      <c r="H83" s="153"/>
      <c r="I83" s="158"/>
      <c r="J83" s="158"/>
      <c r="L83" s="182"/>
    </row>
    <row r="84" spans="3:12">
      <c r="C84" s="180"/>
      <c r="D84" s="158"/>
      <c r="G84" s="153"/>
      <c r="H84" s="183"/>
      <c r="I84" s="158"/>
      <c r="J84" s="158"/>
    </row>
    <row r="85" spans="3:12">
      <c r="C85" s="180"/>
      <c r="D85" s="158"/>
      <c r="G85" s="153"/>
      <c r="H85" s="183"/>
      <c r="I85" s="158"/>
      <c r="J85" s="158"/>
      <c r="L85" s="182"/>
    </row>
    <row r="86" spans="3:12">
      <c r="C86" s="180"/>
      <c r="D86" s="158"/>
      <c r="G86" s="153"/>
      <c r="H86" s="183"/>
      <c r="I86" s="158"/>
      <c r="J86" s="158"/>
    </row>
    <row r="87" spans="3:12">
      <c r="C87" s="180"/>
      <c r="D87" s="158"/>
      <c r="G87" s="153"/>
      <c r="H87" s="183"/>
      <c r="I87" s="158"/>
      <c r="J87" s="158"/>
      <c r="L87" s="182"/>
    </row>
    <row r="88" spans="3:12">
      <c r="C88" s="179"/>
      <c r="D88" s="158"/>
      <c r="G88" s="153"/>
      <c r="H88" s="183"/>
      <c r="I88" s="158"/>
      <c r="J88" s="158"/>
      <c r="L88" s="182"/>
    </row>
    <row r="89" spans="3:12">
      <c r="C89" s="179"/>
      <c r="D89" s="158"/>
      <c r="G89" s="153"/>
      <c r="H89" s="183"/>
      <c r="I89" s="158"/>
      <c r="J89" s="158"/>
      <c r="L89" s="182"/>
    </row>
    <row r="90" spans="3:12">
      <c r="C90" s="179"/>
      <c r="D90" s="158"/>
      <c r="G90" s="153"/>
      <c r="H90" s="183"/>
      <c r="I90" s="158"/>
      <c r="J90" s="158"/>
    </row>
    <row r="91" spans="3:12">
      <c r="C91" s="179"/>
      <c r="D91" s="158"/>
      <c r="G91" s="153"/>
      <c r="H91" s="153"/>
      <c r="I91" s="158"/>
      <c r="J91" s="158"/>
      <c r="L91" s="182"/>
    </row>
    <row r="92" spans="3:12">
      <c r="C92" s="179"/>
      <c r="D92" s="158"/>
      <c r="G92" s="153"/>
      <c r="H92" s="153"/>
      <c r="I92" s="158"/>
      <c r="J92" s="158"/>
    </row>
    <row r="93" spans="3:12">
      <c r="C93" s="179"/>
      <c r="D93" s="158"/>
      <c r="G93" s="153"/>
      <c r="H93" s="153"/>
      <c r="I93" s="158"/>
      <c r="J93" s="158"/>
      <c r="L93" s="182"/>
    </row>
    <row r="94" spans="3:12">
      <c r="C94" s="179"/>
      <c r="D94" s="158"/>
      <c r="G94" s="153"/>
      <c r="H94" s="153"/>
      <c r="I94" s="158"/>
      <c r="J94" s="158"/>
    </row>
    <row r="95" spans="3:12">
      <c r="C95" s="179"/>
      <c r="D95" s="158"/>
      <c r="G95" s="153"/>
      <c r="H95" s="153"/>
      <c r="I95" s="158"/>
      <c r="J95" s="158"/>
      <c r="L95" s="182"/>
    </row>
    <row r="96" spans="3:12">
      <c r="C96" s="179"/>
      <c r="D96" s="158"/>
      <c r="G96" s="153"/>
      <c r="H96" s="153"/>
      <c r="I96" s="158"/>
      <c r="J96" s="158"/>
      <c r="L96" s="182"/>
    </row>
    <row r="97" spans="3:10">
      <c r="C97" s="179"/>
      <c r="D97" s="158"/>
      <c r="G97" s="153"/>
      <c r="H97" s="153"/>
      <c r="I97" s="158"/>
      <c r="J97" s="158"/>
    </row>
    <row r="98" spans="3:10">
      <c r="C98" s="184"/>
      <c r="G98" s="153"/>
      <c r="H98" s="153"/>
      <c r="I98" s="158"/>
      <c r="J98" s="158"/>
    </row>
    <row r="99" spans="3:10">
      <c r="C99" s="184"/>
    </row>
    <row r="100" spans="3:10">
      <c r="C100" s="184"/>
    </row>
    <row r="101" spans="3:10">
      <c r="C101" s="184"/>
    </row>
    <row r="102" spans="3:10">
      <c r="C102" s="184"/>
    </row>
    <row r="103" spans="3:10">
      <c r="C103" s="184"/>
    </row>
    <row r="104" spans="3:10">
      <c r="C104" s="184"/>
    </row>
    <row r="105" spans="3:10">
      <c r="C105" s="184"/>
    </row>
    <row r="106" spans="3:10">
      <c r="C106" s="184"/>
    </row>
    <row r="107" spans="3:10">
      <c r="C107" s="184"/>
      <c r="G107" s="185"/>
    </row>
    <row r="108" spans="3:10">
      <c r="C108" s="184"/>
      <c r="G108" s="186"/>
    </row>
    <row r="109" spans="3:10">
      <c r="C109" s="184"/>
      <c r="G109" s="187"/>
    </row>
    <row r="110" spans="3:10">
      <c r="C110" s="184"/>
      <c r="G110" s="187"/>
    </row>
    <row r="111" spans="3:10">
      <c r="C111" s="184"/>
      <c r="G111" s="187"/>
    </row>
    <row r="112" spans="3:10">
      <c r="C112" s="184"/>
      <c r="G112" s="187"/>
    </row>
    <row r="113" spans="3:7">
      <c r="C113" s="184"/>
      <c r="G113" s="187"/>
    </row>
    <row r="114" spans="3:7">
      <c r="C114" s="184"/>
      <c r="G114" s="187"/>
    </row>
    <row r="115" spans="3:7">
      <c r="C115"/>
      <c r="G115" s="187"/>
    </row>
    <row r="116" spans="3:7">
      <c r="C116"/>
      <c r="G116" s="187"/>
    </row>
    <row r="117" spans="3:7">
      <c r="C117"/>
      <c r="G117" s="187"/>
    </row>
    <row r="118" spans="3:7">
      <c r="C118"/>
      <c r="G118" s="187"/>
    </row>
    <row r="119" spans="3:7">
      <c r="C119"/>
      <c r="G119" s="187"/>
    </row>
    <row r="120" spans="3:7">
      <c r="C120"/>
      <c r="G120" s="187"/>
    </row>
    <row r="121" spans="3:7">
      <c r="C121"/>
      <c r="G121" s="187"/>
    </row>
    <row r="122" spans="3:7">
      <c r="C122"/>
      <c r="G122" s="187"/>
    </row>
    <row r="123" spans="3:7">
      <c r="C123"/>
      <c r="G123" s="187"/>
    </row>
    <row r="124" spans="3:7">
      <c r="C124"/>
      <c r="G124" s="187"/>
    </row>
    <row r="125" spans="3:7">
      <c r="C125"/>
      <c r="G125" s="187"/>
    </row>
    <row r="126" spans="3:7">
      <c r="C126"/>
      <c r="G126" s="187"/>
    </row>
    <row r="127" spans="3:7">
      <c r="C127"/>
      <c r="G127" s="187"/>
    </row>
    <row r="128" spans="3:7">
      <c r="C128"/>
      <c r="G128" s="187"/>
    </row>
    <row r="129" spans="3:7">
      <c r="C129"/>
      <c r="G129" s="187"/>
    </row>
    <row r="130" spans="3:7">
      <c r="C130"/>
      <c r="G130" s="187"/>
    </row>
    <row r="131" spans="3:7">
      <c r="C131"/>
      <c r="G131" s="187"/>
    </row>
    <row r="132" spans="3:7">
      <c r="C132"/>
      <c r="G132" s="187"/>
    </row>
    <row r="133" spans="3:7">
      <c r="C133"/>
      <c r="G133" s="187"/>
    </row>
    <row r="134" spans="3:7">
      <c r="C134"/>
      <c r="G134" s="187"/>
    </row>
    <row r="135" spans="3:7">
      <c r="C135"/>
      <c r="G135" s="187"/>
    </row>
    <row r="136" spans="3:7">
      <c r="C136"/>
      <c r="G136" s="187"/>
    </row>
    <row r="137" spans="3:7">
      <c r="C137"/>
      <c r="G137" s="187"/>
    </row>
    <row r="138" spans="3:7">
      <c r="C138"/>
      <c r="G138" s="187"/>
    </row>
    <row r="139" spans="3:7">
      <c r="C139"/>
      <c r="G139" s="187"/>
    </row>
    <row r="140" spans="3:7">
      <c r="C140"/>
      <c r="G140" s="187"/>
    </row>
    <row r="141" spans="3:7">
      <c r="C141"/>
      <c r="G141" s="187"/>
    </row>
    <row r="142" spans="3:7">
      <c r="C142"/>
      <c r="G142" s="187"/>
    </row>
    <row r="143" spans="3:7">
      <c r="C143"/>
      <c r="G143" s="187"/>
    </row>
    <row r="144" spans="3:7">
      <c r="C144"/>
      <c r="G144" s="187"/>
    </row>
    <row r="145" spans="3:7">
      <c r="C145"/>
      <c r="G145" s="187"/>
    </row>
    <row r="146" spans="3:7">
      <c r="C146"/>
      <c r="G146" s="187"/>
    </row>
    <row r="147" spans="3:7">
      <c r="C147"/>
      <c r="G147" s="187"/>
    </row>
    <row r="148" spans="3:7">
      <c r="C148"/>
      <c r="G148" s="187"/>
    </row>
    <row r="149" spans="3:7">
      <c r="C149"/>
      <c r="G149" s="187"/>
    </row>
    <row r="150" spans="3:7">
      <c r="C150"/>
      <c r="G150" s="187"/>
    </row>
    <row r="151" spans="3:7">
      <c r="C151"/>
      <c r="G151" s="187"/>
    </row>
    <row r="152" spans="3:7">
      <c r="C152"/>
      <c r="G152" s="187"/>
    </row>
    <row r="153" spans="3:7">
      <c r="C153"/>
      <c r="G153" s="187"/>
    </row>
    <row r="154" spans="3:7">
      <c r="C154"/>
      <c r="G154" s="187"/>
    </row>
    <row r="155" spans="3:7">
      <c r="C155"/>
      <c r="G155" s="187"/>
    </row>
    <row r="156" spans="3:7">
      <c r="C156"/>
      <c r="G156" s="187"/>
    </row>
    <row r="157" spans="3:7">
      <c r="C157"/>
      <c r="G157" s="187"/>
    </row>
    <row r="158" spans="3:7">
      <c r="C158"/>
      <c r="G158" s="187"/>
    </row>
    <row r="159" spans="3:7">
      <c r="C159"/>
      <c r="G159" s="187"/>
    </row>
    <row r="160" spans="3:7">
      <c r="C160"/>
      <c r="G160" s="187"/>
    </row>
    <row r="161" spans="3:7">
      <c r="C161"/>
      <c r="G161" s="187"/>
    </row>
    <row r="162" spans="3:7">
      <c r="C162"/>
      <c r="G162" s="187"/>
    </row>
    <row r="163" spans="3:7">
      <c r="C163"/>
      <c r="G163" s="187"/>
    </row>
    <row r="164" spans="3:7">
      <c r="C164"/>
      <c r="G164" s="187"/>
    </row>
    <row r="165" spans="3:7">
      <c r="C165"/>
      <c r="G165" s="187"/>
    </row>
    <row r="166" spans="3:7">
      <c r="C166"/>
      <c r="G166" s="187"/>
    </row>
    <row r="167" spans="3:7">
      <c r="C167"/>
      <c r="G167" s="187"/>
    </row>
    <row r="168" spans="3:7">
      <c r="C168"/>
      <c r="G168" s="187"/>
    </row>
    <row r="169" spans="3:7">
      <c r="C169"/>
      <c r="G169" s="187"/>
    </row>
    <row r="170" spans="3:7">
      <c r="C170"/>
      <c r="G170" s="187"/>
    </row>
    <row r="171" spans="3:7">
      <c r="C171"/>
      <c r="G171" s="187"/>
    </row>
    <row r="172" spans="3:7">
      <c r="C172"/>
      <c r="G172" s="187"/>
    </row>
    <row r="173" spans="3:7">
      <c r="C173" s="188"/>
      <c r="D173" s="189"/>
      <c r="G173" s="187"/>
    </row>
    <row r="174" spans="3:7">
      <c r="C174" s="188"/>
      <c r="D174" s="189"/>
      <c r="G174" s="187"/>
    </row>
    <row r="175" spans="3:7">
      <c r="C175" s="188"/>
      <c r="D175" s="189"/>
      <c r="G175" s="187"/>
    </row>
    <row r="176" spans="3:7">
      <c r="C176" s="188"/>
      <c r="D176" s="189"/>
      <c r="G176" s="187"/>
    </row>
    <row r="177" spans="3:7">
      <c r="C177" s="188"/>
      <c r="D177" s="189"/>
      <c r="G177" s="187"/>
    </row>
    <row r="178" spans="3:7">
      <c r="C178" s="188"/>
      <c r="D178" s="189"/>
      <c r="G178" s="187"/>
    </row>
    <row r="179" spans="3:7">
      <c r="C179" s="188"/>
      <c r="D179" s="189"/>
      <c r="G179" s="187"/>
    </row>
    <row r="180" spans="3:7">
      <c r="C180" s="188"/>
      <c r="D180" s="189"/>
      <c r="G180" s="187"/>
    </row>
    <row r="181" spans="3:7">
      <c r="C181" s="188"/>
      <c r="D181" s="189"/>
      <c r="G181" s="187"/>
    </row>
    <row r="182" spans="3:7">
      <c r="C182" s="188"/>
      <c r="D182" s="189"/>
      <c r="G182" s="187"/>
    </row>
    <row r="183" spans="3:7">
      <c r="C183" s="188"/>
      <c r="D183" s="189"/>
      <c r="G183" s="187"/>
    </row>
    <row r="184" spans="3:7">
      <c r="C184" s="188"/>
      <c r="D184" s="189"/>
      <c r="G184" s="187"/>
    </row>
    <row r="185" spans="3:7">
      <c r="C185" s="188"/>
      <c r="D185" s="189"/>
      <c r="G185" s="187"/>
    </row>
    <row r="186" spans="3:7">
      <c r="C186" s="188"/>
      <c r="D186" s="189"/>
      <c r="G186" s="187"/>
    </row>
    <row r="187" spans="3:7">
      <c r="C187" s="188"/>
      <c r="D187" s="189"/>
      <c r="G187" s="187"/>
    </row>
    <row r="188" spans="3:7">
      <c r="C188" s="188"/>
      <c r="D188" s="189"/>
      <c r="G188" s="187"/>
    </row>
    <row r="189" spans="3:7">
      <c r="C189" s="188"/>
      <c r="D189" s="189"/>
      <c r="G189" s="187"/>
    </row>
    <row r="190" spans="3:7">
      <c r="C190" s="188"/>
      <c r="D190" s="189"/>
      <c r="G190" s="187"/>
    </row>
    <row r="191" spans="3:7">
      <c r="C191" s="188"/>
      <c r="D191" s="189"/>
      <c r="G191" s="187"/>
    </row>
    <row r="192" spans="3:7">
      <c r="C192" s="188"/>
      <c r="D192" s="189"/>
      <c r="G192" s="187"/>
    </row>
    <row r="193" spans="3:7">
      <c r="C193" s="188"/>
      <c r="D193" s="189"/>
      <c r="G193" s="187"/>
    </row>
    <row r="194" spans="3:7">
      <c r="C194" s="188"/>
      <c r="D194" s="189"/>
      <c r="G194" s="187"/>
    </row>
    <row r="195" spans="3:7">
      <c r="C195" s="188"/>
      <c r="D195" s="189"/>
      <c r="G195" s="187"/>
    </row>
    <row r="196" spans="3:7">
      <c r="C196" s="188"/>
      <c r="D196" s="189"/>
      <c r="G196" s="187"/>
    </row>
    <row r="197" spans="3:7">
      <c r="C197" s="188"/>
      <c r="D197" s="189"/>
      <c r="G197" s="187"/>
    </row>
    <row r="198" spans="3:7">
      <c r="C198" s="188"/>
      <c r="D198" s="189"/>
      <c r="G198" s="187"/>
    </row>
    <row r="199" spans="3:7">
      <c r="C199" s="188"/>
      <c r="D199" s="189"/>
      <c r="G199" s="187"/>
    </row>
    <row r="200" spans="3:7">
      <c r="C200" s="188"/>
      <c r="D200" s="189"/>
      <c r="G200" s="187"/>
    </row>
    <row r="201" spans="3:7">
      <c r="C201" s="188"/>
      <c r="D201" s="189"/>
      <c r="G201" s="187"/>
    </row>
    <row r="202" spans="3:7">
      <c r="C202" s="188"/>
      <c r="D202" s="189"/>
      <c r="G202" s="187"/>
    </row>
    <row r="203" spans="3:7">
      <c r="C203" s="188"/>
      <c r="D203" s="189"/>
      <c r="G203" s="187"/>
    </row>
    <row r="204" spans="3:7">
      <c r="C204" s="188"/>
      <c r="D204" s="189"/>
      <c r="G204" s="187"/>
    </row>
    <row r="205" spans="3:7">
      <c r="C205" s="188"/>
      <c r="D205" s="189"/>
      <c r="G205" s="187"/>
    </row>
    <row r="206" spans="3:7">
      <c r="C206" s="188"/>
      <c r="D206" s="189"/>
      <c r="G206" s="187"/>
    </row>
    <row r="207" spans="3:7">
      <c r="C207" s="188"/>
      <c r="D207" s="189"/>
      <c r="G207" s="187"/>
    </row>
    <row r="208" spans="3:7">
      <c r="C208" s="188"/>
      <c r="D208" s="189"/>
      <c r="G208" s="187"/>
    </row>
    <row r="209" spans="3:7">
      <c r="C209" s="188"/>
      <c r="D209" s="189"/>
      <c r="G209" s="187"/>
    </row>
    <row r="210" spans="3:7">
      <c r="C210" s="188"/>
      <c r="D210" s="189"/>
      <c r="G210" s="187"/>
    </row>
    <row r="211" spans="3:7">
      <c r="C211" s="188"/>
      <c r="D211" s="189"/>
      <c r="G211" s="187"/>
    </row>
    <row r="212" spans="3:7">
      <c r="C212" s="188"/>
      <c r="D212" s="189"/>
      <c r="G212" s="187"/>
    </row>
    <row r="213" spans="3:7">
      <c r="C213" s="188"/>
      <c r="D213" s="189"/>
      <c r="G213" s="187"/>
    </row>
    <row r="214" spans="3:7">
      <c r="C214" s="188"/>
      <c r="D214" s="189"/>
      <c r="G214" s="187"/>
    </row>
    <row r="215" spans="3:7">
      <c r="C215" s="188"/>
      <c r="D215" s="189"/>
      <c r="G215" s="187"/>
    </row>
    <row r="216" spans="3:7">
      <c r="C216" s="188"/>
      <c r="D216" s="189"/>
      <c r="G216" s="187"/>
    </row>
    <row r="217" spans="3:7">
      <c r="C217" s="188"/>
      <c r="D217" s="189"/>
      <c r="G217" s="187"/>
    </row>
    <row r="218" spans="3:7">
      <c r="C218" s="188"/>
      <c r="D218" s="189"/>
      <c r="G218" s="187"/>
    </row>
    <row r="219" spans="3:7">
      <c r="C219" s="188"/>
      <c r="D219" s="189"/>
      <c r="G219" s="187"/>
    </row>
    <row r="220" spans="3:7">
      <c r="C220" s="188"/>
      <c r="D220" s="189"/>
      <c r="G220" s="187"/>
    </row>
    <row r="221" spans="3:7">
      <c r="C221" s="188"/>
      <c r="D221" s="189"/>
      <c r="G221" s="187"/>
    </row>
    <row r="222" spans="3:7">
      <c r="C222" s="188"/>
      <c r="D222" s="189"/>
      <c r="G222" s="187"/>
    </row>
    <row r="223" spans="3:7">
      <c r="C223" s="188"/>
      <c r="D223" s="189"/>
      <c r="G223" s="187"/>
    </row>
    <row r="224" spans="3:7">
      <c r="C224" s="188"/>
      <c r="D224" s="189"/>
      <c r="G224" s="187"/>
    </row>
    <row r="225" spans="3:7">
      <c r="C225" s="188"/>
      <c r="D225" s="189"/>
      <c r="G225" s="187"/>
    </row>
    <row r="226" spans="3:7">
      <c r="C226" s="188"/>
      <c r="D226" s="189"/>
      <c r="G226" s="187"/>
    </row>
    <row r="227" spans="3:7">
      <c r="C227" s="188"/>
      <c r="D227" s="189"/>
      <c r="G227" s="187"/>
    </row>
    <row r="228" spans="3:7">
      <c r="C228" s="188"/>
      <c r="D228" s="189"/>
      <c r="G228" s="187"/>
    </row>
    <row r="229" spans="3:7">
      <c r="C229" s="188"/>
      <c r="D229" s="189"/>
      <c r="G229" s="187"/>
    </row>
    <row r="230" spans="3:7">
      <c r="C230" s="188"/>
      <c r="D230" s="189"/>
      <c r="G230" s="187"/>
    </row>
    <row r="231" spans="3:7">
      <c r="C231" s="188"/>
      <c r="D231" s="189"/>
      <c r="G231" s="187"/>
    </row>
    <row r="232" spans="3:7">
      <c r="C232" s="188"/>
      <c r="D232" s="189"/>
      <c r="G232" s="187"/>
    </row>
    <row r="233" spans="3:7">
      <c r="C233" s="188"/>
      <c r="D233" s="189"/>
      <c r="G233" s="187"/>
    </row>
    <row r="234" spans="3:7">
      <c r="C234" s="188"/>
      <c r="D234" s="189"/>
      <c r="G234" s="187"/>
    </row>
    <row r="235" spans="3:7">
      <c r="C235" s="188"/>
      <c r="D235" s="189"/>
      <c r="G235" s="187"/>
    </row>
    <row r="236" spans="3:7">
      <c r="C236" s="188"/>
      <c r="D236" s="189"/>
      <c r="G236" s="187"/>
    </row>
    <row r="237" spans="3:7">
      <c r="C237" s="188"/>
      <c r="D237" s="189"/>
      <c r="G237" s="187"/>
    </row>
    <row r="238" spans="3:7">
      <c r="C238" s="188"/>
      <c r="D238" s="189"/>
      <c r="G238" s="187"/>
    </row>
    <row r="239" spans="3:7">
      <c r="C239" s="188"/>
      <c r="D239" s="189"/>
      <c r="G239" s="187"/>
    </row>
    <row r="240" spans="3:7">
      <c r="C240" s="188"/>
      <c r="D240" s="189"/>
      <c r="G240" s="187"/>
    </row>
    <row r="241" spans="3:7">
      <c r="C241" s="188"/>
      <c r="D241" s="189"/>
      <c r="G241" s="187"/>
    </row>
    <row r="242" spans="3:7">
      <c r="C242" s="188"/>
      <c r="D242" s="189"/>
      <c r="G242" s="187"/>
    </row>
    <row r="243" spans="3:7">
      <c r="C243" s="188"/>
      <c r="D243" s="189"/>
      <c r="G243" s="187"/>
    </row>
    <row r="244" spans="3:7">
      <c r="C244" s="188"/>
      <c r="D244" s="189"/>
      <c r="G244" s="187"/>
    </row>
    <row r="245" spans="3:7">
      <c r="C245" s="188"/>
      <c r="D245" s="189"/>
      <c r="G245" s="187"/>
    </row>
    <row r="246" spans="3:7">
      <c r="C246" s="188"/>
      <c r="D246" s="189"/>
      <c r="G246" s="187"/>
    </row>
    <row r="247" spans="3:7">
      <c r="C247" s="188"/>
      <c r="D247" s="189"/>
      <c r="G247" s="187"/>
    </row>
    <row r="248" spans="3:7">
      <c r="C248" s="188"/>
      <c r="D248" s="189"/>
      <c r="G248" s="187"/>
    </row>
    <row r="249" spans="3:7">
      <c r="C249" s="188"/>
      <c r="D249" s="189"/>
      <c r="G249" s="187"/>
    </row>
    <row r="250" spans="3:7">
      <c r="C250" s="188"/>
      <c r="D250" s="189"/>
      <c r="G250" s="187"/>
    </row>
    <row r="251" spans="3:7">
      <c r="C251" s="188"/>
      <c r="D251" s="189"/>
      <c r="G251" s="187"/>
    </row>
    <row r="252" spans="3:7">
      <c r="C252" s="188"/>
      <c r="D252" s="189"/>
      <c r="G252" s="187"/>
    </row>
    <row r="253" spans="3:7">
      <c r="C253" s="188"/>
      <c r="D253" s="189"/>
      <c r="G253" s="187"/>
    </row>
    <row r="254" spans="3:7">
      <c r="C254" s="188"/>
      <c r="D254" s="189"/>
      <c r="G254" s="187"/>
    </row>
    <row r="255" spans="3:7">
      <c r="C255" s="188"/>
      <c r="D255" s="189"/>
      <c r="G255" s="187"/>
    </row>
    <row r="256" spans="3:7">
      <c r="C256" s="188"/>
      <c r="D256" s="189"/>
      <c r="G256" s="187"/>
    </row>
    <row r="257" spans="3:7">
      <c r="C257" s="188"/>
      <c r="D257" s="189"/>
      <c r="G257" s="187"/>
    </row>
    <row r="258" spans="3:7">
      <c r="C258" s="188"/>
      <c r="D258" s="189"/>
      <c r="G258" s="187"/>
    </row>
    <row r="259" spans="3:7">
      <c r="C259" s="188"/>
      <c r="D259" s="189"/>
      <c r="G259" s="187"/>
    </row>
    <row r="260" spans="3:7">
      <c r="C260" s="188"/>
      <c r="D260" s="189"/>
      <c r="G260" s="187"/>
    </row>
    <row r="261" spans="3:7">
      <c r="C261" s="188"/>
      <c r="D261" s="189"/>
      <c r="G261" s="187"/>
    </row>
    <row r="262" spans="3:7">
      <c r="C262" s="188"/>
      <c r="D262" s="189"/>
      <c r="G262" s="187"/>
    </row>
    <row r="263" spans="3:7">
      <c r="C263" s="188"/>
      <c r="D263" s="189"/>
      <c r="G263" s="187"/>
    </row>
    <row r="264" spans="3:7">
      <c r="C264" s="188"/>
      <c r="D264" s="189"/>
      <c r="G264" s="187"/>
    </row>
    <row r="265" spans="3:7">
      <c r="C265" s="188"/>
      <c r="D265" s="189"/>
      <c r="G265" s="187"/>
    </row>
    <row r="266" spans="3:7">
      <c r="C266" s="188"/>
      <c r="D266" s="189"/>
      <c r="G266" s="187"/>
    </row>
    <row r="267" spans="3:7">
      <c r="C267" s="188"/>
      <c r="D267" s="189"/>
      <c r="G267" s="187"/>
    </row>
    <row r="268" spans="3:7">
      <c r="C268" s="188"/>
      <c r="D268" s="189"/>
      <c r="G268" s="187"/>
    </row>
    <row r="269" spans="3:7">
      <c r="C269" s="188"/>
      <c r="D269" s="189"/>
      <c r="G269" s="187"/>
    </row>
    <row r="270" spans="3:7">
      <c r="C270" s="188"/>
      <c r="D270" s="189"/>
      <c r="G270" s="187"/>
    </row>
    <row r="271" spans="3:7">
      <c r="C271" s="188"/>
      <c r="D271" s="189"/>
      <c r="G271" s="187"/>
    </row>
    <row r="272" spans="3:7">
      <c r="C272" s="188"/>
      <c r="D272" s="189"/>
      <c r="G272" s="187"/>
    </row>
    <row r="273" spans="3:7">
      <c r="C273" s="188"/>
      <c r="D273" s="189"/>
      <c r="G273" s="187"/>
    </row>
    <row r="274" spans="3:7">
      <c r="C274" s="188"/>
      <c r="D274" s="189"/>
      <c r="G274" s="187"/>
    </row>
    <row r="275" spans="3:7">
      <c r="C275" s="188"/>
      <c r="D275" s="189"/>
      <c r="G275" s="187"/>
    </row>
    <row r="276" spans="3:7">
      <c r="C276" s="188"/>
      <c r="D276" s="189"/>
      <c r="G276" s="187"/>
    </row>
    <row r="277" spans="3:7">
      <c r="C277" s="188"/>
      <c r="D277" s="189"/>
      <c r="G277" s="187"/>
    </row>
    <row r="278" spans="3:7">
      <c r="C278" s="188"/>
      <c r="D278" s="189"/>
      <c r="G278" s="187"/>
    </row>
    <row r="279" spans="3:7">
      <c r="C279" s="188"/>
      <c r="D279" s="189"/>
      <c r="G279" s="187"/>
    </row>
    <row r="280" spans="3:7">
      <c r="C280" s="188"/>
      <c r="D280" s="189"/>
      <c r="G280" s="187"/>
    </row>
    <row r="281" spans="3:7">
      <c r="C281" s="188"/>
      <c r="D281" s="189"/>
      <c r="G281" s="187"/>
    </row>
    <row r="282" spans="3:7">
      <c r="C282" s="188"/>
      <c r="D282" s="189"/>
      <c r="G282" s="187"/>
    </row>
    <row r="283" spans="3:7">
      <c r="C283" s="188"/>
      <c r="D283" s="189"/>
      <c r="G283" s="187"/>
    </row>
    <row r="284" spans="3:7">
      <c r="C284" s="188"/>
      <c r="D284" s="189"/>
      <c r="G284" s="187"/>
    </row>
    <row r="285" spans="3:7">
      <c r="C285" s="188"/>
      <c r="D285" s="189"/>
      <c r="G285" s="187"/>
    </row>
    <row r="286" spans="3:7">
      <c r="G286" s="187"/>
    </row>
  </sheetData>
  <mergeCells count="1">
    <mergeCell ref="C1:L1"/>
  </mergeCells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F68"/>
  <sheetViews>
    <sheetView showGridLines="0" tabSelected="1" view="pageBreakPreview" zoomScaleNormal="104" zoomScaleSheetLayoutView="100" workbookViewId="0">
      <selection activeCell="D1" sqref="D1:AB2"/>
    </sheetView>
  </sheetViews>
  <sheetFormatPr defaultRowHeight="13.2"/>
  <cols>
    <col min="1" max="1" width="4.77734375" customWidth="1"/>
    <col min="2" max="2" width="1" customWidth="1"/>
    <col min="3" max="5" width="8.6640625" customWidth="1"/>
    <col min="6" max="6" width="2.6640625" customWidth="1"/>
    <col min="7" max="7" width="5.21875" customWidth="1"/>
    <col min="8" max="8" width="2.6640625" customWidth="1"/>
    <col min="9" max="9" width="3.6640625" customWidth="1"/>
    <col min="10" max="10" width="2.6640625" customWidth="1"/>
    <col min="11" max="12" width="3.6640625" customWidth="1"/>
    <col min="13" max="13" width="1.6640625" customWidth="1"/>
    <col min="14" max="15" width="3.6640625" customWidth="1"/>
    <col min="16" max="17" width="4.6640625" customWidth="1"/>
    <col min="18" max="19" width="3.6640625" customWidth="1"/>
    <col min="20" max="20" width="1.6640625" customWidth="1"/>
    <col min="21" max="22" width="3.6640625" customWidth="1"/>
    <col min="23" max="23" width="2.6640625" customWidth="1"/>
    <col min="24" max="24" width="3.6640625" customWidth="1"/>
    <col min="25" max="25" width="2.6640625" customWidth="1"/>
    <col min="26" max="26" width="5.21875" customWidth="1"/>
    <col min="27" max="27" width="2.6640625" customWidth="1"/>
    <col min="28" max="30" width="8.6640625" customWidth="1"/>
    <col min="31" max="31" width="1" customWidth="1"/>
    <col min="32" max="32" width="4.77734375" customWidth="1"/>
    <col min="254" max="254" width="7.109375" customWidth="1"/>
    <col min="255" max="255" width="2.6640625" customWidth="1"/>
    <col min="256" max="258" width="8.6640625" customWidth="1"/>
    <col min="259" max="259" width="4.6640625" customWidth="1"/>
    <col min="260" max="260" width="2.33203125" customWidth="1"/>
    <col min="261" max="261" width="4.6640625" customWidth="1"/>
    <col min="262" max="262" width="2.88671875" customWidth="1"/>
    <col min="263" max="263" width="3.33203125" customWidth="1"/>
    <col min="264" max="265" width="4.6640625" customWidth="1"/>
    <col min="266" max="266" width="1.88671875" customWidth="1"/>
    <col min="267" max="267" width="2.44140625" customWidth="1"/>
    <col min="268" max="268" width="3.109375" customWidth="1"/>
    <col min="269" max="269" width="2.33203125" customWidth="1"/>
    <col min="270" max="271" width="4.6640625" customWidth="1"/>
    <col min="272" max="272" width="2.33203125" customWidth="1"/>
    <col min="273" max="273" width="3.109375" customWidth="1"/>
    <col min="274" max="274" width="2.88671875" customWidth="1"/>
    <col min="275" max="275" width="2.109375" customWidth="1"/>
    <col min="276" max="277" width="4.6640625" customWidth="1"/>
    <col min="278" max="278" width="3.33203125" customWidth="1"/>
    <col min="279" max="279" width="2.88671875" customWidth="1"/>
    <col min="280" max="280" width="4.6640625" customWidth="1"/>
    <col min="281" max="281" width="2.88671875" customWidth="1"/>
    <col min="282" max="282" width="4.6640625" customWidth="1"/>
    <col min="283" max="285" width="8.6640625" customWidth="1"/>
    <col min="286" max="286" width="2.6640625" customWidth="1"/>
    <col min="287" max="287" width="7.88671875" customWidth="1"/>
    <col min="510" max="510" width="7.109375" customWidth="1"/>
    <col min="511" max="511" width="2.6640625" customWidth="1"/>
    <col min="512" max="514" width="8.6640625" customWidth="1"/>
    <col min="515" max="515" width="4.6640625" customWidth="1"/>
    <col min="516" max="516" width="2.33203125" customWidth="1"/>
    <col min="517" max="517" width="4.6640625" customWidth="1"/>
    <col min="518" max="518" width="2.88671875" customWidth="1"/>
    <col min="519" max="519" width="3.33203125" customWidth="1"/>
    <col min="520" max="521" width="4.6640625" customWidth="1"/>
    <col min="522" max="522" width="1.88671875" customWidth="1"/>
    <col min="523" max="523" width="2.44140625" customWidth="1"/>
    <col min="524" max="524" width="3.109375" customWidth="1"/>
    <col min="525" max="525" width="2.33203125" customWidth="1"/>
    <col min="526" max="527" width="4.6640625" customWidth="1"/>
    <col min="528" max="528" width="2.33203125" customWidth="1"/>
    <col min="529" max="529" width="3.109375" customWidth="1"/>
    <col min="530" max="530" width="2.88671875" customWidth="1"/>
    <col min="531" max="531" width="2.109375" customWidth="1"/>
    <col min="532" max="533" width="4.6640625" customWidth="1"/>
    <col min="534" max="534" width="3.33203125" customWidth="1"/>
    <col min="535" max="535" width="2.88671875" customWidth="1"/>
    <col min="536" max="536" width="4.6640625" customWidth="1"/>
    <col min="537" max="537" width="2.88671875" customWidth="1"/>
    <col min="538" max="538" width="4.6640625" customWidth="1"/>
    <col min="539" max="541" width="8.6640625" customWidth="1"/>
    <col min="542" max="542" width="2.6640625" customWidth="1"/>
    <col min="543" max="543" width="7.88671875" customWidth="1"/>
    <col min="766" max="766" width="7.109375" customWidth="1"/>
    <col min="767" max="767" width="2.6640625" customWidth="1"/>
    <col min="768" max="770" width="8.6640625" customWidth="1"/>
    <col min="771" max="771" width="4.6640625" customWidth="1"/>
    <col min="772" max="772" width="2.33203125" customWidth="1"/>
    <col min="773" max="773" width="4.6640625" customWidth="1"/>
    <col min="774" max="774" width="2.88671875" customWidth="1"/>
    <col min="775" max="775" width="3.33203125" customWidth="1"/>
    <col min="776" max="777" width="4.6640625" customWidth="1"/>
    <col min="778" max="778" width="1.88671875" customWidth="1"/>
    <col min="779" max="779" width="2.44140625" customWidth="1"/>
    <col min="780" max="780" width="3.109375" customWidth="1"/>
    <col min="781" max="781" width="2.33203125" customWidth="1"/>
    <col min="782" max="783" width="4.6640625" customWidth="1"/>
    <col min="784" max="784" width="2.33203125" customWidth="1"/>
    <col min="785" max="785" width="3.109375" customWidth="1"/>
    <col min="786" max="786" width="2.88671875" customWidth="1"/>
    <col min="787" max="787" width="2.109375" customWidth="1"/>
    <col min="788" max="789" width="4.6640625" customWidth="1"/>
    <col min="790" max="790" width="3.33203125" customWidth="1"/>
    <col min="791" max="791" width="2.88671875" customWidth="1"/>
    <col min="792" max="792" width="4.6640625" customWidth="1"/>
    <col min="793" max="793" width="2.88671875" customWidth="1"/>
    <col min="794" max="794" width="4.6640625" customWidth="1"/>
    <col min="795" max="797" width="8.6640625" customWidth="1"/>
    <col min="798" max="798" width="2.6640625" customWidth="1"/>
    <col min="799" max="799" width="7.88671875" customWidth="1"/>
    <col min="1022" max="1022" width="7.109375" customWidth="1"/>
    <col min="1023" max="1023" width="2.6640625" customWidth="1"/>
    <col min="1024" max="1026" width="8.6640625" customWidth="1"/>
    <col min="1027" max="1027" width="4.6640625" customWidth="1"/>
    <col min="1028" max="1028" width="2.33203125" customWidth="1"/>
    <col min="1029" max="1029" width="4.6640625" customWidth="1"/>
    <col min="1030" max="1030" width="2.88671875" customWidth="1"/>
    <col min="1031" max="1031" width="3.33203125" customWidth="1"/>
    <col min="1032" max="1033" width="4.6640625" customWidth="1"/>
    <col min="1034" max="1034" width="1.88671875" customWidth="1"/>
    <col min="1035" max="1035" width="2.44140625" customWidth="1"/>
    <col min="1036" max="1036" width="3.109375" customWidth="1"/>
    <col min="1037" max="1037" width="2.33203125" customWidth="1"/>
    <col min="1038" max="1039" width="4.6640625" customWidth="1"/>
    <col min="1040" max="1040" width="2.33203125" customWidth="1"/>
    <col min="1041" max="1041" width="3.109375" customWidth="1"/>
    <col min="1042" max="1042" width="2.88671875" customWidth="1"/>
    <col min="1043" max="1043" width="2.109375" customWidth="1"/>
    <col min="1044" max="1045" width="4.6640625" customWidth="1"/>
    <col min="1046" max="1046" width="3.33203125" customWidth="1"/>
    <col min="1047" max="1047" width="2.88671875" customWidth="1"/>
    <col min="1048" max="1048" width="4.6640625" customWidth="1"/>
    <col min="1049" max="1049" width="2.88671875" customWidth="1"/>
    <col min="1050" max="1050" width="4.6640625" customWidth="1"/>
    <col min="1051" max="1053" width="8.6640625" customWidth="1"/>
    <col min="1054" max="1054" width="2.6640625" customWidth="1"/>
    <col min="1055" max="1055" width="7.88671875" customWidth="1"/>
    <col min="1278" max="1278" width="7.109375" customWidth="1"/>
    <col min="1279" max="1279" width="2.6640625" customWidth="1"/>
    <col min="1280" max="1282" width="8.6640625" customWidth="1"/>
    <col min="1283" max="1283" width="4.6640625" customWidth="1"/>
    <col min="1284" max="1284" width="2.33203125" customWidth="1"/>
    <col min="1285" max="1285" width="4.6640625" customWidth="1"/>
    <col min="1286" max="1286" width="2.88671875" customWidth="1"/>
    <col min="1287" max="1287" width="3.33203125" customWidth="1"/>
    <col min="1288" max="1289" width="4.6640625" customWidth="1"/>
    <col min="1290" max="1290" width="1.88671875" customWidth="1"/>
    <col min="1291" max="1291" width="2.44140625" customWidth="1"/>
    <col min="1292" max="1292" width="3.109375" customWidth="1"/>
    <col min="1293" max="1293" width="2.33203125" customWidth="1"/>
    <col min="1294" max="1295" width="4.6640625" customWidth="1"/>
    <col min="1296" max="1296" width="2.33203125" customWidth="1"/>
    <col min="1297" max="1297" width="3.109375" customWidth="1"/>
    <col min="1298" max="1298" width="2.88671875" customWidth="1"/>
    <col min="1299" max="1299" width="2.109375" customWidth="1"/>
    <col min="1300" max="1301" width="4.6640625" customWidth="1"/>
    <col min="1302" max="1302" width="3.33203125" customWidth="1"/>
    <col min="1303" max="1303" width="2.88671875" customWidth="1"/>
    <col min="1304" max="1304" width="4.6640625" customWidth="1"/>
    <col min="1305" max="1305" width="2.88671875" customWidth="1"/>
    <col min="1306" max="1306" width="4.6640625" customWidth="1"/>
    <col min="1307" max="1309" width="8.6640625" customWidth="1"/>
    <col min="1310" max="1310" width="2.6640625" customWidth="1"/>
    <col min="1311" max="1311" width="7.88671875" customWidth="1"/>
    <col min="1534" max="1534" width="7.109375" customWidth="1"/>
    <col min="1535" max="1535" width="2.6640625" customWidth="1"/>
    <col min="1536" max="1538" width="8.6640625" customWidth="1"/>
    <col min="1539" max="1539" width="4.6640625" customWidth="1"/>
    <col min="1540" max="1540" width="2.33203125" customWidth="1"/>
    <col min="1541" max="1541" width="4.6640625" customWidth="1"/>
    <col min="1542" max="1542" width="2.88671875" customWidth="1"/>
    <col min="1543" max="1543" width="3.33203125" customWidth="1"/>
    <col min="1544" max="1545" width="4.6640625" customWidth="1"/>
    <col min="1546" max="1546" width="1.88671875" customWidth="1"/>
    <col min="1547" max="1547" width="2.44140625" customWidth="1"/>
    <col min="1548" max="1548" width="3.109375" customWidth="1"/>
    <col min="1549" max="1549" width="2.33203125" customWidth="1"/>
    <col min="1550" max="1551" width="4.6640625" customWidth="1"/>
    <col min="1552" max="1552" width="2.33203125" customWidth="1"/>
    <col min="1553" max="1553" width="3.109375" customWidth="1"/>
    <col min="1554" max="1554" width="2.88671875" customWidth="1"/>
    <col min="1555" max="1555" width="2.109375" customWidth="1"/>
    <col min="1556" max="1557" width="4.6640625" customWidth="1"/>
    <col min="1558" max="1558" width="3.33203125" customWidth="1"/>
    <col min="1559" max="1559" width="2.88671875" customWidth="1"/>
    <col min="1560" max="1560" width="4.6640625" customWidth="1"/>
    <col min="1561" max="1561" width="2.88671875" customWidth="1"/>
    <col min="1562" max="1562" width="4.6640625" customWidth="1"/>
    <col min="1563" max="1565" width="8.6640625" customWidth="1"/>
    <col min="1566" max="1566" width="2.6640625" customWidth="1"/>
    <col min="1567" max="1567" width="7.88671875" customWidth="1"/>
    <col min="1790" max="1790" width="7.109375" customWidth="1"/>
    <col min="1791" max="1791" width="2.6640625" customWidth="1"/>
    <col min="1792" max="1794" width="8.6640625" customWidth="1"/>
    <col min="1795" max="1795" width="4.6640625" customWidth="1"/>
    <col min="1796" max="1796" width="2.33203125" customWidth="1"/>
    <col min="1797" max="1797" width="4.6640625" customWidth="1"/>
    <col min="1798" max="1798" width="2.88671875" customWidth="1"/>
    <col min="1799" max="1799" width="3.33203125" customWidth="1"/>
    <col min="1800" max="1801" width="4.6640625" customWidth="1"/>
    <col min="1802" max="1802" width="1.88671875" customWidth="1"/>
    <col min="1803" max="1803" width="2.44140625" customWidth="1"/>
    <col min="1804" max="1804" width="3.109375" customWidth="1"/>
    <col min="1805" max="1805" width="2.33203125" customWidth="1"/>
    <col min="1806" max="1807" width="4.6640625" customWidth="1"/>
    <col min="1808" max="1808" width="2.33203125" customWidth="1"/>
    <col min="1809" max="1809" width="3.109375" customWidth="1"/>
    <col min="1810" max="1810" width="2.88671875" customWidth="1"/>
    <col min="1811" max="1811" width="2.109375" customWidth="1"/>
    <col min="1812" max="1813" width="4.6640625" customWidth="1"/>
    <col min="1814" max="1814" width="3.33203125" customWidth="1"/>
    <col min="1815" max="1815" width="2.88671875" customWidth="1"/>
    <col min="1816" max="1816" width="4.6640625" customWidth="1"/>
    <col min="1817" max="1817" width="2.88671875" customWidth="1"/>
    <col min="1818" max="1818" width="4.6640625" customWidth="1"/>
    <col min="1819" max="1821" width="8.6640625" customWidth="1"/>
    <col min="1822" max="1822" width="2.6640625" customWidth="1"/>
    <col min="1823" max="1823" width="7.88671875" customWidth="1"/>
    <col min="2046" max="2046" width="7.109375" customWidth="1"/>
    <col min="2047" max="2047" width="2.6640625" customWidth="1"/>
    <col min="2048" max="2050" width="8.6640625" customWidth="1"/>
    <col min="2051" max="2051" width="4.6640625" customWidth="1"/>
    <col min="2052" max="2052" width="2.33203125" customWidth="1"/>
    <col min="2053" max="2053" width="4.6640625" customWidth="1"/>
    <col min="2054" max="2054" width="2.88671875" customWidth="1"/>
    <col min="2055" max="2055" width="3.33203125" customWidth="1"/>
    <col min="2056" max="2057" width="4.6640625" customWidth="1"/>
    <col min="2058" max="2058" width="1.88671875" customWidth="1"/>
    <col min="2059" max="2059" width="2.44140625" customWidth="1"/>
    <col min="2060" max="2060" width="3.109375" customWidth="1"/>
    <col min="2061" max="2061" width="2.33203125" customWidth="1"/>
    <col min="2062" max="2063" width="4.6640625" customWidth="1"/>
    <col min="2064" max="2064" width="2.33203125" customWidth="1"/>
    <col min="2065" max="2065" width="3.109375" customWidth="1"/>
    <col min="2066" max="2066" width="2.88671875" customWidth="1"/>
    <col min="2067" max="2067" width="2.109375" customWidth="1"/>
    <col min="2068" max="2069" width="4.6640625" customWidth="1"/>
    <col min="2070" max="2070" width="3.33203125" customWidth="1"/>
    <col min="2071" max="2071" width="2.88671875" customWidth="1"/>
    <col min="2072" max="2072" width="4.6640625" customWidth="1"/>
    <col min="2073" max="2073" width="2.88671875" customWidth="1"/>
    <col min="2074" max="2074" width="4.6640625" customWidth="1"/>
    <col min="2075" max="2077" width="8.6640625" customWidth="1"/>
    <col min="2078" max="2078" width="2.6640625" customWidth="1"/>
    <col min="2079" max="2079" width="7.88671875" customWidth="1"/>
    <col min="2302" max="2302" width="7.109375" customWidth="1"/>
    <col min="2303" max="2303" width="2.6640625" customWidth="1"/>
    <col min="2304" max="2306" width="8.6640625" customWidth="1"/>
    <col min="2307" max="2307" width="4.6640625" customWidth="1"/>
    <col min="2308" max="2308" width="2.33203125" customWidth="1"/>
    <col min="2309" max="2309" width="4.6640625" customWidth="1"/>
    <col min="2310" max="2310" width="2.88671875" customWidth="1"/>
    <col min="2311" max="2311" width="3.33203125" customWidth="1"/>
    <col min="2312" max="2313" width="4.6640625" customWidth="1"/>
    <col min="2314" max="2314" width="1.88671875" customWidth="1"/>
    <col min="2315" max="2315" width="2.44140625" customWidth="1"/>
    <col min="2316" max="2316" width="3.109375" customWidth="1"/>
    <col min="2317" max="2317" width="2.33203125" customWidth="1"/>
    <col min="2318" max="2319" width="4.6640625" customWidth="1"/>
    <col min="2320" max="2320" width="2.33203125" customWidth="1"/>
    <col min="2321" max="2321" width="3.109375" customWidth="1"/>
    <col min="2322" max="2322" width="2.88671875" customWidth="1"/>
    <col min="2323" max="2323" width="2.109375" customWidth="1"/>
    <col min="2324" max="2325" width="4.6640625" customWidth="1"/>
    <col min="2326" max="2326" width="3.33203125" customWidth="1"/>
    <col min="2327" max="2327" width="2.88671875" customWidth="1"/>
    <col min="2328" max="2328" width="4.6640625" customWidth="1"/>
    <col min="2329" max="2329" width="2.88671875" customWidth="1"/>
    <col min="2330" max="2330" width="4.6640625" customWidth="1"/>
    <col min="2331" max="2333" width="8.6640625" customWidth="1"/>
    <col min="2334" max="2334" width="2.6640625" customWidth="1"/>
    <col min="2335" max="2335" width="7.88671875" customWidth="1"/>
    <col min="2558" max="2558" width="7.109375" customWidth="1"/>
    <col min="2559" max="2559" width="2.6640625" customWidth="1"/>
    <col min="2560" max="2562" width="8.6640625" customWidth="1"/>
    <col min="2563" max="2563" width="4.6640625" customWidth="1"/>
    <col min="2564" max="2564" width="2.33203125" customWidth="1"/>
    <col min="2565" max="2565" width="4.6640625" customWidth="1"/>
    <col min="2566" max="2566" width="2.88671875" customWidth="1"/>
    <col min="2567" max="2567" width="3.33203125" customWidth="1"/>
    <col min="2568" max="2569" width="4.6640625" customWidth="1"/>
    <col min="2570" max="2570" width="1.88671875" customWidth="1"/>
    <col min="2571" max="2571" width="2.44140625" customWidth="1"/>
    <col min="2572" max="2572" width="3.109375" customWidth="1"/>
    <col min="2573" max="2573" width="2.33203125" customWidth="1"/>
    <col min="2574" max="2575" width="4.6640625" customWidth="1"/>
    <col min="2576" max="2576" width="2.33203125" customWidth="1"/>
    <col min="2577" max="2577" width="3.109375" customWidth="1"/>
    <col min="2578" max="2578" width="2.88671875" customWidth="1"/>
    <col min="2579" max="2579" width="2.109375" customWidth="1"/>
    <col min="2580" max="2581" width="4.6640625" customWidth="1"/>
    <col min="2582" max="2582" width="3.33203125" customWidth="1"/>
    <col min="2583" max="2583" width="2.88671875" customWidth="1"/>
    <col min="2584" max="2584" width="4.6640625" customWidth="1"/>
    <col min="2585" max="2585" width="2.88671875" customWidth="1"/>
    <col min="2586" max="2586" width="4.6640625" customWidth="1"/>
    <col min="2587" max="2589" width="8.6640625" customWidth="1"/>
    <col min="2590" max="2590" width="2.6640625" customWidth="1"/>
    <col min="2591" max="2591" width="7.88671875" customWidth="1"/>
    <col min="2814" max="2814" width="7.109375" customWidth="1"/>
    <col min="2815" max="2815" width="2.6640625" customWidth="1"/>
    <col min="2816" max="2818" width="8.6640625" customWidth="1"/>
    <col min="2819" max="2819" width="4.6640625" customWidth="1"/>
    <col min="2820" max="2820" width="2.33203125" customWidth="1"/>
    <col min="2821" max="2821" width="4.6640625" customWidth="1"/>
    <col min="2822" max="2822" width="2.88671875" customWidth="1"/>
    <col min="2823" max="2823" width="3.33203125" customWidth="1"/>
    <col min="2824" max="2825" width="4.6640625" customWidth="1"/>
    <col min="2826" max="2826" width="1.88671875" customWidth="1"/>
    <col min="2827" max="2827" width="2.44140625" customWidth="1"/>
    <col min="2828" max="2828" width="3.109375" customWidth="1"/>
    <col min="2829" max="2829" width="2.33203125" customWidth="1"/>
    <col min="2830" max="2831" width="4.6640625" customWidth="1"/>
    <col min="2832" max="2832" width="2.33203125" customWidth="1"/>
    <col min="2833" max="2833" width="3.109375" customWidth="1"/>
    <col min="2834" max="2834" width="2.88671875" customWidth="1"/>
    <col min="2835" max="2835" width="2.109375" customWidth="1"/>
    <col min="2836" max="2837" width="4.6640625" customWidth="1"/>
    <col min="2838" max="2838" width="3.33203125" customWidth="1"/>
    <col min="2839" max="2839" width="2.88671875" customWidth="1"/>
    <col min="2840" max="2840" width="4.6640625" customWidth="1"/>
    <col min="2841" max="2841" width="2.88671875" customWidth="1"/>
    <col min="2842" max="2842" width="4.6640625" customWidth="1"/>
    <col min="2843" max="2845" width="8.6640625" customWidth="1"/>
    <col min="2846" max="2846" width="2.6640625" customWidth="1"/>
    <col min="2847" max="2847" width="7.88671875" customWidth="1"/>
    <col min="3070" max="3070" width="7.109375" customWidth="1"/>
    <col min="3071" max="3071" width="2.6640625" customWidth="1"/>
    <col min="3072" max="3074" width="8.6640625" customWidth="1"/>
    <col min="3075" max="3075" width="4.6640625" customWidth="1"/>
    <col min="3076" max="3076" width="2.33203125" customWidth="1"/>
    <col min="3077" max="3077" width="4.6640625" customWidth="1"/>
    <col min="3078" max="3078" width="2.88671875" customWidth="1"/>
    <col min="3079" max="3079" width="3.33203125" customWidth="1"/>
    <col min="3080" max="3081" width="4.6640625" customWidth="1"/>
    <col min="3082" max="3082" width="1.88671875" customWidth="1"/>
    <col min="3083" max="3083" width="2.44140625" customWidth="1"/>
    <col min="3084" max="3084" width="3.109375" customWidth="1"/>
    <col min="3085" max="3085" width="2.33203125" customWidth="1"/>
    <col min="3086" max="3087" width="4.6640625" customWidth="1"/>
    <col min="3088" max="3088" width="2.33203125" customWidth="1"/>
    <col min="3089" max="3089" width="3.109375" customWidth="1"/>
    <col min="3090" max="3090" width="2.88671875" customWidth="1"/>
    <col min="3091" max="3091" width="2.109375" customWidth="1"/>
    <col min="3092" max="3093" width="4.6640625" customWidth="1"/>
    <col min="3094" max="3094" width="3.33203125" customWidth="1"/>
    <col min="3095" max="3095" width="2.88671875" customWidth="1"/>
    <col min="3096" max="3096" width="4.6640625" customWidth="1"/>
    <col min="3097" max="3097" width="2.88671875" customWidth="1"/>
    <col min="3098" max="3098" width="4.6640625" customWidth="1"/>
    <col min="3099" max="3101" width="8.6640625" customWidth="1"/>
    <col min="3102" max="3102" width="2.6640625" customWidth="1"/>
    <col min="3103" max="3103" width="7.88671875" customWidth="1"/>
    <col min="3326" max="3326" width="7.109375" customWidth="1"/>
    <col min="3327" max="3327" width="2.6640625" customWidth="1"/>
    <col min="3328" max="3330" width="8.6640625" customWidth="1"/>
    <col min="3331" max="3331" width="4.6640625" customWidth="1"/>
    <col min="3332" max="3332" width="2.33203125" customWidth="1"/>
    <col min="3333" max="3333" width="4.6640625" customWidth="1"/>
    <col min="3334" max="3334" width="2.88671875" customWidth="1"/>
    <col min="3335" max="3335" width="3.33203125" customWidth="1"/>
    <col min="3336" max="3337" width="4.6640625" customWidth="1"/>
    <col min="3338" max="3338" width="1.88671875" customWidth="1"/>
    <col min="3339" max="3339" width="2.44140625" customWidth="1"/>
    <col min="3340" max="3340" width="3.109375" customWidth="1"/>
    <col min="3341" max="3341" width="2.33203125" customWidth="1"/>
    <col min="3342" max="3343" width="4.6640625" customWidth="1"/>
    <col min="3344" max="3344" width="2.33203125" customWidth="1"/>
    <col min="3345" max="3345" width="3.109375" customWidth="1"/>
    <col min="3346" max="3346" width="2.88671875" customWidth="1"/>
    <col min="3347" max="3347" width="2.109375" customWidth="1"/>
    <col min="3348" max="3349" width="4.6640625" customWidth="1"/>
    <col min="3350" max="3350" width="3.33203125" customWidth="1"/>
    <col min="3351" max="3351" width="2.88671875" customWidth="1"/>
    <col min="3352" max="3352" width="4.6640625" customWidth="1"/>
    <col min="3353" max="3353" width="2.88671875" customWidth="1"/>
    <col min="3354" max="3354" width="4.6640625" customWidth="1"/>
    <col min="3355" max="3357" width="8.6640625" customWidth="1"/>
    <col min="3358" max="3358" width="2.6640625" customWidth="1"/>
    <col min="3359" max="3359" width="7.88671875" customWidth="1"/>
    <col min="3582" max="3582" width="7.109375" customWidth="1"/>
    <col min="3583" max="3583" width="2.6640625" customWidth="1"/>
    <col min="3584" max="3586" width="8.6640625" customWidth="1"/>
    <col min="3587" max="3587" width="4.6640625" customWidth="1"/>
    <col min="3588" max="3588" width="2.33203125" customWidth="1"/>
    <col min="3589" max="3589" width="4.6640625" customWidth="1"/>
    <col min="3590" max="3590" width="2.88671875" customWidth="1"/>
    <col min="3591" max="3591" width="3.33203125" customWidth="1"/>
    <col min="3592" max="3593" width="4.6640625" customWidth="1"/>
    <col min="3594" max="3594" width="1.88671875" customWidth="1"/>
    <col min="3595" max="3595" width="2.44140625" customWidth="1"/>
    <col min="3596" max="3596" width="3.109375" customWidth="1"/>
    <col min="3597" max="3597" width="2.33203125" customWidth="1"/>
    <col min="3598" max="3599" width="4.6640625" customWidth="1"/>
    <col min="3600" max="3600" width="2.33203125" customWidth="1"/>
    <col min="3601" max="3601" width="3.109375" customWidth="1"/>
    <col min="3602" max="3602" width="2.88671875" customWidth="1"/>
    <col min="3603" max="3603" width="2.109375" customWidth="1"/>
    <col min="3604" max="3605" width="4.6640625" customWidth="1"/>
    <col min="3606" max="3606" width="3.33203125" customWidth="1"/>
    <col min="3607" max="3607" width="2.88671875" customWidth="1"/>
    <col min="3608" max="3608" width="4.6640625" customWidth="1"/>
    <col min="3609" max="3609" width="2.88671875" customWidth="1"/>
    <col min="3610" max="3610" width="4.6640625" customWidth="1"/>
    <col min="3611" max="3613" width="8.6640625" customWidth="1"/>
    <col min="3614" max="3614" width="2.6640625" customWidth="1"/>
    <col min="3615" max="3615" width="7.88671875" customWidth="1"/>
    <col min="3838" max="3838" width="7.109375" customWidth="1"/>
    <col min="3839" max="3839" width="2.6640625" customWidth="1"/>
    <col min="3840" max="3842" width="8.6640625" customWidth="1"/>
    <col min="3843" max="3843" width="4.6640625" customWidth="1"/>
    <col min="3844" max="3844" width="2.33203125" customWidth="1"/>
    <col min="3845" max="3845" width="4.6640625" customWidth="1"/>
    <col min="3846" max="3846" width="2.88671875" customWidth="1"/>
    <col min="3847" max="3847" width="3.33203125" customWidth="1"/>
    <col min="3848" max="3849" width="4.6640625" customWidth="1"/>
    <col min="3850" max="3850" width="1.88671875" customWidth="1"/>
    <col min="3851" max="3851" width="2.44140625" customWidth="1"/>
    <col min="3852" max="3852" width="3.109375" customWidth="1"/>
    <col min="3853" max="3853" width="2.33203125" customWidth="1"/>
    <col min="3854" max="3855" width="4.6640625" customWidth="1"/>
    <col min="3856" max="3856" width="2.33203125" customWidth="1"/>
    <col min="3857" max="3857" width="3.109375" customWidth="1"/>
    <col min="3858" max="3858" width="2.88671875" customWidth="1"/>
    <col min="3859" max="3859" width="2.109375" customWidth="1"/>
    <col min="3860" max="3861" width="4.6640625" customWidth="1"/>
    <col min="3862" max="3862" width="3.33203125" customWidth="1"/>
    <col min="3863" max="3863" width="2.88671875" customWidth="1"/>
    <col min="3864" max="3864" width="4.6640625" customWidth="1"/>
    <col min="3865" max="3865" width="2.88671875" customWidth="1"/>
    <col min="3866" max="3866" width="4.6640625" customWidth="1"/>
    <col min="3867" max="3869" width="8.6640625" customWidth="1"/>
    <col min="3870" max="3870" width="2.6640625" customWidth="1"/>
    <col min="3871" max="3871" width="7.88671875" customWidth="1"/>
    <col min="4094" max="4094" width="7.109375" customWidth="1"/>
    <col min="4095" max="4095" width="2.6640625" customWidth="1"/>
    <col min="4096" max="4098" width="8.6640625" customWidth="1"/>
    <col min="4099" max="4099" width="4.6640625" customWidth="1"/>
    <col min="4100" max="4100" width="2.33203125" customWidth="1"/>
    <col min="4101" max="4101" width="4.6640625" customWidth="1"/>
    <col min="4102" max="4102" width="2.88671875" customWidth="1"/>
    <col min="4103" max="4103" width="3.33203125" customWidth="1"/>
    <col min="4104" max="4105" width="4.6640625" customWidth="1"/>
    <col min="4106" max="4106" width="1.88671875" customWidth="1"/>
    <col min="4107" max="4107" width="2.44140625" customWidth="1"/>
    <col min="4108" max="4108" width="3.109375" customWidth="1"/>
    <col min="4109" max="4109" width="2.33203125" customWidth="1"/>
    <col min="4110" max="4111" width="4.6640625" customWidth="1"/>
    <col min="4112" max="4112" width="2.33203125" customWidth="1"/>
    <col min="4113" max="4113" width="3.109375" customWidth="1"/>
    <col min="4114" max="4114" width="2.88671875" customWidth="1"/>
    <col min="4115" max="4115" width="2.109375" customWidth="1"/>
    <col min="4116" max="4117" width="4.6640625" customWidth="1"/>
    <col min="4118" max="4118" width="3.33203125" customWidth="1"/>
    <col min="4119" max="4119" width="2.88671875" customWidth="1"/>
    <col min="4120" max="4120" width="4.6640625" customWidth="1"/>
    <col min="4121" max="4121" width="2.88671875" customWidth="1"/>
    <col min="4122" max="4122" width="4.6640625" customWidth="1"/>
    <col min="4123" max="4125" width="8.6640625" customWidth="1"/>
    <col min="4126" max="4126" width="2.6640625" customWidth="1"/>
    <col min="4127" max="4127" width="7.88671875" customWidth="1"/>
    <col min="4350" max="4350" width="7.109375" customWidth="1"/>
    <col min="4351" max="4351" width="2.6640625" customWidth="1"/>
    <col min="4352" max="4354" width="8.6640625" customWidth="1"/>
    <col min="4355" max="4355" width="4.6640625" customWidth="1"/>
    <col min="4356" max="4356" width="2.33203125" customWidth="1"/>
    <col min="4357" max="4357" width="4.6640625" customWidth="1"/>
    <col min="4358" max="4358" width="2.88671875" customWidth="1"/>
    <col min="4359" max="4359" width="3.33203125" customWidth="1"/>
    <col min="4360" max="4361" width="4.6640625" customWidth="1"/>
    <col min="4362" max="4362" width="1.88671875" customWidth="1"/>
    <col min="4363" max="4363" width="2.44140625" customWidth="1"/>
    <col min="4364" max="4364" width="3.109375" customWidth="1"/>
    <col min="4365" max="4365" width="2.33203125" customWidth="1"/>
    <col min="4366" max="4367" width="4.6640625" customWidth="1"/>
    <col min="4368" max="4368" width="2.33203125" customWidth="1"/>
    <col min="4369" max="4369" width="3.109375" customWidth="1"/>
    <col min="4370" max="4370" width="2.88671875" customWidth="1"/>
    <col min="4371" max="4371" width="2.109375" customWidth="1"/>
    <col min="4372" max="4373" width="4.6640625" customWidth="1"/>
    <col min="4374" max="4374" width="3.33203125" customWidth="1"/>
    <col min="4375" max="4375" width="2.88671875" customWidth="1"/>
    <col min="4376" max="4376" width="4.6640625" customWidth="1"/>
    <col min="4377" max="4377" width="2.88671875" customWidth="1"/>
    <col min="4378" max="4378" width="4.6640625" customWidth="1"/>
    <col min="4379" max="4381" width="8.6640625" customWidth="1"/>
    <col min="4382" max="4382" width="2.6640625" customWidth="1"/>
    <col min="4383" max="4383" width="7.88671875" customWidth="1"/>
    <col min="4606" max="4606" width="7.109375" customWidth="1"/>
    <col min="4607" max="4607" width="2.6640625" customWidth="1"/>
    <col min="4608" max="4610" width="8.6640625" customWidth="1"/>
    <col min="4611" max="4611" width="4.6640625" customWidth="1"/>
    <col min="4612" max="4612" width="2.33203125" customWidth="1"/>
    <col min="4613" max="4613" width="4.6640625" customWidth="1"/>
    <col min="4614" max="4614" width="2.88671875" customWidth="1"/>
    <col min="4615" max="4615" width="3.33203125" customWidth="1"/>
    <col min="4616" max="4617" width="4.6640625" customWidth="1"/>
    <col min="4618" max="4618" width="1.88671875" customWidth="1"/>
    <col min="4619" max="4619" width="2.44140625" customWidth="1"/>
    <col min="4620" max="4620" width="3.109375" customWidth="1"/>
    <col min="4621" max="4621" width="2.33203125" customWidth="1"/>
    <col min="4622" max="4623" width="4.6640625" customWidth="1"/>
    <col min="4624" max="4624" width="2.33203125" customWidth="1"/>
    <col min="4625" max="4625" width="3.109375" customWidth="1"/>
    <col min="4626" max="4626" width="2.88671875" customWidth="1"/>
    <col min="4627" max="4627" width="2.109375" customWidth="1"/>
    <col min="4628" max="4629" width="4.6640625" customWidth="1"/>
    <col min="4630" max="4630" width="3.33203125" customWidth="1"/>
    <col min="4631" max="4631" width="2.88671875" customWidth="1"/>
    <col min="4632" max="4632" width="4.6640625" customWidth="1"/>
    <col min="4633" max="4633" width="2.88671875" customWidth="1"/>
    <col min="4634" max="4634" width="4.6640625" customWidth="1"/>
    <col min="4635" max="4637" width="8.6640625" customWidth="1"/>
    <col min="4638" max="4638" width="2.6640625" customWidth="1"/>
    <col min="4639" max="4639" width="7.88671875" customWidth="1"/>
    <col min="4862" max="4862" width="7.109375" customWidth="1"/>
    <col min="4863" max="4863" width="2.6640625" customWidth="1"/>
    <col min="4864" max="4866" width="8.6640625" customWidth="1"/>
    <col min="4867" max="4867" width="4.6640625" customWidth="1"/>
    <col min="4868" max="4868" width="2.33203125" customWidth="1"/>
    <col min="4869" max="4869" width="4.6640625" customWidth="1"/>
    <col min="4870" max="4870" width="2.88671875" customWidth="1"/>
    <col min="4871" max="4871" width="3.33203125" customWidth="1"/>
    <col min="4872" max="4873" width="4.6640625" customWidth="1"/>
    <col min="4874" max="4874" width="1.88671875" customWidth="1"/>
    <col min="4875" max="4875" width="2.44140625" customWidth="1"/>
    <col min="4876" max="4876" width="3.109375" customWidth="1"/>
    <col min="4877" max="4877" width="2.33203125" customWidth="1"/>
    <col min="4878" max="4879" width="4.6640625" customWidth="1"/>
    <col min="4880" max="4880" width="2.33203125" customWidth="1"/>
    <col min="4881" max="4881" width="3.109375" customWidth="1"/>
    <col min="4882" max="4882" width="2.88671875" customWidth="1"/>
    <col min="4883" max="4883" width="2.109375" customWidth="1"/>
    <col min="4884" max="4885" width="4.6640625" customWidth="1"/>
    <col min="4886" max="4886" width="3.33203125" customWidth="1"/>
    <col min="4887" max="4887" width="2.88671875" customWidth="1"/>
    <col min="4888" max="4888" width="4.6640625" customWidth="1"/>
    <col min="4889" max="4889" width="2.88671875" customWidth="1"/>
    <col min="4890" max="4890" width="4.6640625" customWidth="1"/>
    <col min="4891" max="4893" width="8.6640625" customWidth="1"/>
    <col min="4894" max="4894" width="2.6640625" customWidth="1"/>
    <col min="4895" max="4895" width="7.88671875" customWidth="1"/>
    <col min="5118" max="5118" width="7.109375" customWidth="1"/>
    <col min="5119" max="5119" width="2.6640625" customWidth="1"/>
    <col min="5120" max="5122" width="8.6640625" customWidth="1"/>
    <col min="5123" max="5123" width="4.6640625" customWidth="1"/>
    <col min="5124" max="5124" width="2.33203125" customWidth="1"/>
    <col min="5125" max="5125" width="4.6640625" customWidth="1"/>
    <col min="5126" max="5126" width="2.88671875" customWidth="1"/>
    <col min="5127" max="5127" width="3.33203125" customWidth="1"/>
    <col min="5128" max="5129" width="4.6640625" customWidth="1"/>
    <col min="5130" max="5130" width="1.88671875" customWidth="1"/>
    <col min="5131" max="5131" width="2.44140625" customWidth="1"/>
    <col min="5132" max="5132" width="3.109375" customWidth="1"/>
    <col min="5133" max="5133" width="2.33203125" customWidth="1"/>
    <col min="5134" max="5135" width="4.6640625" customWidth="1"/>
    <col min="5136" max="5136" width="2.33203125" customWidth="1"/>
    <col min="5137" max="5137" width="3.109375" customWidth="1"/>
    <col min="5138" max="5138" width="2.88671875" customWidth="1"/>
    <col min="5139" max="5139" width="2.109375" customWidth="1"/>
    <col min="5140" max="5141" width="4.6640625" customWidth="1"/>
    <col min="5142" max="5142" width="3.33203125" customWidth="1"/>
    <col min="5143" max="5143" width="2.88671875" customWidth="1"/>
    <col min="5144" max="5144" width="4.6640625" customWidth="1"/>
    <col min="5145" max="5145" width="2.88671875" customWidth="1"/>
    <col min="5146" max="5146" width="4.6640625" customWidth="1"/>
    <col min="5147" max="5149" width="8.6640625" customWidth="1"/>
    <col min="5150" max="5150" width="2.6640625" customWidth="1"/>
    <col min="5151" max="5151" width="7.88671875" customWidth="1"/>
    <col min="5374" max="5374" width="7.109375" customWidth="1"/>
    <col min="5375" max="5375" width="2.6640625" customWidth="1"/>
    <col min="5376" max="5378" width="8.6640625" customWidth="1"/>
    <col min="5379" max="5379" width="4.6640625" customWidth="1"/>
    <col min="5380" max="5380" width="2.33203125" customWidth="1"/>
    <col min="5381" max="5381" width="4.6640625" customWidth="1"/>
    <col min="5382" max="5382" width="2.88671875" customWidth="1"/>
    <col min="5383" max="5383" width="3.33203125" customWidth="1"/>
    <col min="5384" max="5385" width="4.6640625" customWidth="1"/>
    <col min="5386" max="5386" width="1.88671875" customWidth="1"/>
    <col min="5387" max="5387" width="2.44140625" customWidth="1"/>
    <col min="5388" max="5388" width="3.109375" customWidth="1"/>
    <col min="5389" max="5389" width="2.33203125" customWidth="1"/>
    <col min="5390" max="5391" width="4.6640625" customWidth="1"/>
    <col min="5392" max="5392" width="2.33203125" customWidth="1"/>
    <col min="5393" max="5393" width="3.109375" customWidth="1"/>
    <col min="5394" max="5394" width="2.88671875" customWidth="1"/>
    <col min="5395" max="5395" width="2.109375" customWidth="1"/>
    <col min="5396" max="5397" width="4.6640625" customWidth="1"/>
    <col min="5398" max="5398" width="3.33203125" customWidth="1"/>
    <col min="5399" max="5399" width="2.88671875" customWidth="1"/>
    <col min="5400" max="5400" width="4.6640625" customWidth="1"/>
    <col min="5401" max="5401" width="2.88671875" customWidth="1"/>
    <col min="5402" max="5402" width="4.6640625" customWidth="1"/>
    <col min="5403" max="5405" width="8.6640625" customWidth="1"/>
    <col min="5406" max="5406" width="2.6640625" customWidth="1"/>
    <col min="5407" max="5407" width="7.88671875" customWidth="1"/>
    <col min="5630" max="5630" width="7.109375" customWidth="1"/>
    <col min="5631" max="5631" width="2.6640625" customWidth="1"/>
    <col min="5632" max="5634" width="8.6640625" customWidth="1"/>
    <col min="5635" max="5635" width="4.6640625" customWidth="1"/>
    <col min="5636" max="5636" width="2.33203125" customWidth="1"/>
    <col min="5637" max="5637" width="4.6640625" customWidth="1"/>
    <col min="5638" max="5638" width="2.88671875" customWidth="1"/>
    <col min="5639" max="5639" width="3.33203125" customWidth="1"/>
    <col min="5640" max="5641" width="4.6640625" customWidth="1"/>
    <col min="5642" max="5642" width="1.88671875" customWidth="1"/>
    <col min="5643" max="5643" width="2.44140625" customWidth="1"/>
    <col min="5644" max="5644" width="3.109375" customWidth="1"/>
    <col min="5645" max="5645" width="2.33203125" customWidth="1"/>
    <col min="5646" max="5647" width="4.6640625" customWidth="1"/>
    <col min="5648" max="5648" width="2.33203125" customWidth="1"/>
    <col min="5649" max="5649" width="3.109375" customWidth="1"/>
    <col min="5650" max="5650" width="2.88671875" customWidth="1"/>
    <col min="5651" max="5651" width="2.109375" customWidth="1"/>
    <col min="5652" max="5653" width="4.6640625" customWidth="1"/>
    <col min="5654" max="5654" width="3.33203125" customWidth="1"/>
    <col min="5655" max="5655" width="2.88671875" customWidth="1"/>
    <col min="5656" max="5656" width="4.6640625" customWidth="1"/>
    <col min="5657" max="5657" width="2.88671875" customWidth="1"/>
    <col min="5658" max="5658" width="4.6640625" customWidth="1"/>
    <col min="5659" max="5661" width="8.6640625" customWidth="1"/>
    <col min="5662" max="5662" width="2.6640625" customWidth="1"/>
    <col min="5663" max="5663" width="7.88671875" customWidth="1"/>
    <col min="5886" max="5886" width="7.109375" customWidth="1"/>
    <col min="5887" max="5887" width="2.6640625" customWidth="1"/>
    <col min="5888" max="5890" width="8.6640625" customWidth="1"/>
    <col min="5891" max="5891" width="4.6640625" customWidth="1"/>
    <col min="5892" max="5892" width="2.33203125" customWidth="1"/>
    <col min="5893" max="5893" width="4.6640625" customWidth="1"/>
    <col min="5894" max="5894" width="2.88671875" customWidth="1"/>
    <col min="5895" max="5895" width="3.33203125" customWidth="1"/>
    <col min="5896" max="5897" width="4.6640625" customWidth="1"/>
    <col min="5898" max="5898" width="1.88671875" customWidth="1"/>
    <col min="5899" max="5899" width="2.44140625" customWidth="1"/>
    <col min="5900" max="5900" width="3.109375" customWidth="1"/>
    <col min="5901" max="5901" width="2.33203125" customWidth="1"/>
    <col min="5902" max="5903" width="4.6640625" customWidth="1"/>
    <col min="5904" max="5904" width="2.33203125" customWidth="1"/>
    <col min="5905" max="5905" width="3.109375" customWidth="1"/>
    <col min="5906" max="5906" width="2.88671875" customWidth="1"/>
    <col min="5907" max="5907" width="2.109375" customWidth="1"/>
    <col min="5908" max="5909" width="4.6640625" customWidth="1"/>
    <col min="5910" max="5910" width="3.33203125" customWidth="1"/>
    <col min="5911" max="5911" width="2.88671875" customWidth="1"/>
    <col min="5912" max="5912" width="4.6640625" customWidth="1"/>
    <col min="5913" max="5913" width="2.88671875" customWidth="1"/>
    <col min="5914" max="5914" width="4.6640625" customWidth="1"/>
    <col min="5915" max="5917" width="8.6640625" customWidth="1"/>
    <col min="5918" max="5918" width="2.6640625" customWidth="1"/>
    <col min="5919" max="5919" width="7.88671875" customWidth="1"/>
    <col min="6142" max="6142" width="7.109375" customWidth="1"/>
    <col min="6143" max="6143" width="2.6640625" customWidth="1"/>
    <col min="6144" max="6146" width="8.6640625" customWidth="1"/>
    <col min="6147" max="6147" width="4.6640625" customWidth="1"/>
    <col min="6148" max="6148" width="2.33203125" customWidth="1"/>
    <col min="6149" max="6149" width="4.6640625" customWidth="1"/>
    <col min="6150" max="6150" width="2.88671875" customWidth="1"/>
    <col min="6151" max="6151" width="3.33203125" customWidth="1"/>
    <col min="6152" max="6153" width="4.6640625" customWidth="1"/>
    <col min="6154" max="6154" width="1.88671875" customWidth="1"/>
    <col min="6155" max="6155" width="2.44140625" customWidth="1"/>
    <col min="6156" max="6156" width="3.109375" customWidth="1"/>
    <col min="6157" max="6157" width="2.33203125" customWidth="1"/>
    <col min="6158" max="6159" width="4.6640625" customWidth="1"/>
    <col min="6160" max="6160" width="2.33203125" customWidth="1"/>
    <col min="6161" max="6161" width="3.109375" customWidth="1"/>
    <col min="6162" max="6162" width="2.88671875" customWidth="1"/>
    <col min="6163" max="6163" width="2.109375" customWidth="1"/>
    <col min="6164" max="6165" width="4.6640625" customWidth="1"/>
    <col min="6166" max="6166" width="3.33203125" customWidth="1"/>
    <col min="6167" max="6167" width="2.88671875" customWidth="1"/>
    <col min="6168" max="6168" width="4.6640625" customWidth="1"/>
    <col min="6169" max="6169" width="2.88671875" customWidth="1"/>
    <col min="6170" max="6170" width="4.6640625" customWidth="1"/>
    <col min="6171" max="6173" width="8.6640625" customWidth="1"/>
    <col min="6174" max="6174" width="2.6640625" customWidth="1"/>
    <col min="6175" max="6175" width="7.88671875" customWidth="1"/>
    <col min="6398" max="6398" width="7.109375" customWidth="1"/>
    <col min="6399" max="6399" width="2.6640625" customWidth="1"/>
    <col min="6400" max="6402" width="8.6640625" customWidth="1"/>
    <col min="6403" max="6403" width="4.6640625" customWidth="1"/>
    <col min="6404" max="6404" width="2.33203125" customWidth="1"/>
    <col min="6405" max="6405" width="4.6640625" customWidth="1"/>
    <col min="6406" max="6406" width="2.88671875" customWidth="1"/>
    <col min="6407" max="6407" width="3.33203125" customWidth="1"/>
    <col min="6408" max="6409" width="4.6640625" customWidth="1"/>
    <col min="6410" max="6410" width="1.88671875" customWidth="1"/>
    <col min="6411" max="6411" width="2.44140625" customWidth="1"/>
    <col min="6412" max="6412" width="3.109375" customWidth="1"/>
    <col min="6413" max="6413" width="2.33203125" customWidth="1"/>
    <col min="6414" max="6415" width="4.6640625" customWidth="1"/>
    <col min="6416" max="6416" width="2.33203125" customWidth="1"/>
    <col min="6417" max="6417" width="3.109375" customWidth="1"/>
    <col min="6418" max="6418" width="2.88671875" customWidth="1"/>
    <col min="6419" max="6419" width="2.109375" customWidth="1"/>
    <col min="6420" max="6421" width="4.6640625" customWidth="1"/>
    <col min="6422" max="6422" width="3.33203125" customWidth="1"/>
    <col min="6423" max="6423" width="2.88671875" customWidth="1"/>
    <col min="6424" max="6424" width="4.6640625" customWidth="1"/>
    <col min="6425" max="6425" width="2.88671875" customWidth="1"/>
    <col min="6426" max="6426" width="4.6640625" customWidth="1"/>
    <col min="6427" max="6429" width="8.6640625" customWidth="1"/>
    <col min="6430" max="6430" width="2.6640625" customWidth="1"/>
    <col min="6431" max="6431" width="7.88671875" customWidth="1"/>
    <col min="6654" max="6654" width="7.109375" customWidth="1"/>
    <col min="6655" max="6655" width="2.6640625" customWidth="1"/>
    <col min="6656" max="6658" width="8.6640625" customWidth="1"/>
    <col min="6659" max="6659" width="4.6640625" customWidth="1"/>
    <col min="6660" max="6660" width="2.33203125" customWidth="1"/>
    <col min="6661" max="6661" width="4.6640625" customWidth="1"/>
    <col min="6662" max="6662" width="2.88671875" customWidth="1"/>
    <col min="6663" max="6663" width="3.33203125" customWidth="1"/>
    <col min="6664" max="6665" width="4.6640625" customWidth="1"/>
    <col min="6666" max="6666" width="1.88671875" customWidth="1"/>
    <col min="6667" max="6667" width="2.44140625" customWidth="1"/>
    <col min="6668" max="6668" width="3.109375" customWidth="1"/>
    <col min="6669" max="6669" width="2.33203125" customWidth="1"/>
    <col min="6670" max="6671" width="4.6640625" customWidth="1"/>
    <col min="6672" max="6672" width="2.33203125" customWidth="1"/>
    <col min="6673" max="6673" width="3.109375" customWidth="1"/>
    <col min="6674" max="6674" width="2.88671875" customWidth="1"/>
    <col min="6675" max="6675" width="2.109375" customWidth="1"/>
    <col min="6676" max="6677" width="4.6640625" customWidth="1"/>
    <col min="6678" max="6678" width="3.33203125" customWidth="1"/>
    <col min="6679" max="6679" width="2.88671875" customWidth="1"/>
    <col min="6680" max="6680" width="4.6640625" customWidth="1"/>
    <col min="6681" max="6681" width="2.88671875" customWidth="1"/>
    <col min="6682" max="6682" width="4.6640625" customWidth="1"/>
    <col min="6683" max="6685" width="8.6640625" customWidth="1"/>
    <col min="6686" max="6686" width="2.6640625" customWidth="1"/>
    <col min="6687" max="6687" width="7.88671875" customWidth="1"/>
    <col min="6910" max="6910" width="7.109375" customWidth="1"/>
    <col min="6911" max="6911" width="2.6640625" customWidth="1"/>
    <col min="6912" max="6914" width="8.6640625" customWidth="1"/>
    <col min="6915" max="6915" width="4.6640625" customWidth="1"/>
    <col min="6916" max="6916" width="2.33203125" customWidth="1"/>
    <col min="6917" max="6917" width="4.6640625" customWidth="1"/>
    <col min="6918" max="6918" width="2.88671875" customWidth="1"/>
    <col min="6919" max="6919" width="3.33203125" customWidth="1"/>
    <col min="6920" max="6921" width="4.6640625" customWidth="1"/>
    <col min="6922" max="6922" width="1.88671875" customWidth="1"/>
    <col min="6923" max="6923" width="2.44140625" customWidth="1"/>
    <col min="6924" max="6924" width="3.109375" customWidth="1"/>
    <col min="6925" max="6925" width="2.33203125" customWidth="1"/>
    <col min="6926" max="6927" width="4.6640625" customWidth="1"/>
    <col min="6928" max="6928" width="2.33203125" customWidth="1"/>
    <col min="6929" max="6929" width="3.109375" customWidth="1"/>
    <col min="6930" max="6930" width="2.88671875" customWidth="1"/>
    <col min="6931" max="6931" width="2.109375" customWidth="1"/>
    <col min="6932" max="6933" width="4.6640625" customWidth="1"/>
    <col min="6934" max="6934" width="3.33203125" customWidth="1"/>
    <col min="6935" max="6935" width="2.88671875" customWidth="1"/>
    <col min="6936" max="6936" width="4.6640625" customWidth="1"/>
    <col min="6937" max="6937" width="2.88671875" customWidth="1"/>
    <col min="6938" max="6938" width="4.6640625" customWidth="1"/>
    <col min="6939" max="6941" width="8.6640625" customWidth="1"/>
    <col min="6942" max="6942" width="2.6640625" customWidth="1"/>
    <col min="6943" max="6943" width="7.88671875" customWidth="1"/>
    <col min="7166" max="7166" width="7.109375" customWidth="1"/>
    <col min="7167" max="7167" width="2.6640625" customWidth="1"/>
    <col min="7168" max="7170" width="8.6640625" customWidth="1"/>
    <col min="7171" max="7171" width="4.6640625" customWidth="1"/>
    <col min="7172" max="7172" width="2.33203125" customWidth="1"/>
    <col min="7173" max="7173" width="4.6640625" customWidth="1"/>
    <col min="7174" max="7174" width="2.88671875" customWidth="1"/>
    <col min="7175" max="7175" width="3.33203125" customWidth="1"/>
    <col min="7176" max="7177" width="4.6640625" customWidth="1"/>
    <col min="7178" max="7178" width="1.88671875" customWidth="1"/>
    <col min="7179" max="7179" width="2.44140625" customWidth="1"/>
    <col min="7180" max="7180" width="3.109375" customWidth="1"/>
    <col min="7181" max="7181" width="2.33203125" customWidth="1"/>
    <col min="7182" max="7183" width="4.6640625" customWidth="1"/>
    <col min="7184" max="7184" width="2.33203125" customWidth="1"/>
    <col min="7185" max="7185" width="3.109375" customWidth="1"/>
    <col min="7186" max="7186" width="2.88671875" customWidth="1"/>
    <col min="7187" max="7187" width="2.109375" customWidth="1"/>
    <col min="7188" max="7189" width="4.6640625" customWidth="1"/>
    <col min="7190" max="7190" width="3.33203125" customWidth="1"/>
    <col min="7191" max="7191" width="2.88671875" customWidth="1"/>
    <col min="7192" max="7192" width="4.6640625" customWidth="1"/>
    <col min="7193" max="7193" width="2.88671875" customWidth="1"/>
    <col min="7194" max="7194" width="4.6640625" customWidth="1"/>
    <col min="7195" max="7197" width="8.6640625" customWidth="1"/>
    <col min="7198" max="7198" width="2.6640625" customWidth="1"/>
    <col min="7199" max="7199" width="7.88671875" customWidth="1"/>
    <col min="7422" max="7422" width="7.109375" customWidth="1"/>
    <col min="7423" max="7423" width="2.6640625" customWidth="1"/>
    <col min="7424" max="7426" width="8.6640625" customWidth="1"/>
    <col min="7427" max="7427" width="4.6640625" customWidth="1"/>
    <col min="7428" max="7428" width="2.33203125" customWidth="1"/>
    <col min="7429" max="7429" width="4.6640625" customWidth="1"/>
    <col min="7430" max="7430" width="2.88671875" customWidth="1"/>
    <col min="7431" max="7431" width="3.33203125" customWidth="1"/>
    <col min="7432" max="7433" width="4.6640625" customWidth="1"/>
    <col min="7434" max="7434" width="1.88671875" customWidth="1"/>
    <col min="7435" max="7435" width="2.44140625" customWidth="1"/>
    <col min="7436" max="7436" width="3.109375" customWidth="1"/>
    <col min="7437" max="7437" width="2.33203125" customWidth="1"/>
    <col min="7438" max="7439" width="4.6640625" customWidth="1"/>
    <col min="7440" max="7440" width="2.33203125" customWidth="1"/>
    <col min="7441" max="7441" width="3.109375" customWidth="1"/>
    <col min="7442" max="7442" width="2.88671875" customWidth="1"/>
    <col min="7443" max="7443" width="2.109375" customWidth="1"/>
    <col min="7444" max="7445" width="4.6640625" customWidth="1"/>
    <col min="7446" max="7446" width="3.33203125" customWidth="1"/>
    <col min="7447" max="7447" width="2.88671875" customWidth="1"/>
    <col min="7448" max="7448" width="4.6640625" customWidth="1"/>
    <col min="7449" max="7449" width="2.88671875" customWidth="1"/>
    <col min="7450" max="7450" width="4.6640625" customWidth="1"/>
    <col min="7451" max="7453" width="8.6640625" customWidth="1"/>
    <col min="7454" max="7454" width="2.6640625" customWidth="1"/>
    <col min="7455" max="7455" width="7.88671875" customWidth="1"/>
    <col min="7678" max="7678" width="7.109375" customWidth="1"/>
    <col min="7679" max="7679" width="2.6640625" customWidth="1"/>
    <col min="7680" max="7682" width="8.6640625" customWidth="1"/>
    <col min="7683" max="7683" width="4.6640625" customWidth="1"/>
    <col min="7684" max="7684" width="2.33203125" customWidth="1"/>
    <col min="7685" max="7685" width="4.6640625" customWidth="1"/>
    <col min="7686" max="7686" width="2.88671875" customWidth="1"/>
    <col min="7687" max="7687" width="3.33203125" customWidth="1"/>
    <col min="7688" max="7689" width="4.6640625" customWidth="1"/>
    <col min="7690" max="7690" width="1.88671875" customWidth="1"/>
    <col min="7691" max="7691" width="2.44140625" customWidth="1"/>
    <col min="7692" max="7692" width="3.109375" customWidth="1"/>
    <col min="7693" max="7693" width="2.33203125" customWidth="1"/>
    <col min="7694" max="7695" width="4.6640625" customWidth="1"/>
    <col min="7696" max="7696" width="2.33203125" customWidth="1"/>
    <col min="7697" max="7697" width="3.109375" customWidth="1"/>
    <col min="7698" max="7698" width="2.88671875" customWidth="1"/>
    <col min="7699" max="7699" width="2.109375" customWidth="1"/>
    <col min="7700" max="7701" width="4.6640625" customWidth="1"/>
    <col min="7702" max="7702" width="3.33203125" customWidth="1"/>
    <col min="7703" max="7703" width="2.88671875" customWidth="1"/>
    <col min="7704" max="7704" width="4.6640625" customWidth="1"/>
    <col min="7705" max="7705" width="2.88671875" customWidth="1"/>
    <col min="7706" max="7706" width="4.6640625" customWidth="1"/>
    <col min="7707" max="7709" width="8.6640625" customWidth="1"/>
    <col min="7710" max="7710" width="2.6640625" customWidth="1"/>
    <col min="7711" max="7711" width="7.88671875" customWidth="1"/>
    <col min="7934" max="7934" width="7.109375" customWidth="1"/>
    <col min="7935" max="7935" width="2.6640625" customWidth="1"/>
    <col min="7936" max="7938" width="8.6640625" customWidth="1"/>
    <col min="7939" max="7939" width="4.6640625" customWidth="1"/>
    <col min="7940" max="7940" width="2.33203125" customWidth="1"/>
    <col min="7941" max="7941" width="4.6640625" customWidth="1"/>
    <col min="7942" max="7942" width="2.88671875" customWidth="1"/>
    <col min="7943" max="7943" width="3.33203125" customWidth="1"/>
    <col min="7944" max="7945" width="4.6640625" customWidth="1"/>
    <col min="7946" max="7946" width="1.88671875" customWidth="1"/>
    <col min="7947" max="7947" width="2.44140625" customWidth="1"/>
    <col min="7948" max="7948" width="3.109375" customWidth="1"/>
    <col min="7949" max="7949" width="2.33203125" customWidth="1"/>
    <col min="7950" max="7951" width="4.6640625" customWidth="1"/>
    <col min="7952" max="7952" width="2.33203125" customWidth="1"/>
    <col min="7953" max="7953" width="3.109375" customWidth="1"/>
    <col min="7954" max="7954" width="2.88671875" customWidth="1"/>
    <col min="7955" max="7955" width="2.109375" customWidth="1"/>
    <col min="7956" max="7957" width="4.6640625" customWidth="1"/>
    <col min="7958" max="7958" width="3.33203125" customWidth="1"/>
    <col min="7959" max="7959" width="2.88671875" customWidth="1"/>
    <col min="7960" max="7960" width="4.6640625" customWidth="1"/>
    <col min="7961" max="7961" width="2.88671875" customWidth="1"/>
    <col min="7962" max="7962" width="4.6640625" customWidth="1"/>
    <col min="7963" max="7965" width="8.6640625" customWidth="1"/>
    <col min="7966" max="7966" width="2.6640625" customWidth="1"/>
    <col min="7967" max="7967" width="7.88671875" customWidth="1"/>
    <col min="8190" max="8190" width="7.109375" customWidth="1"/>
    <col min="8191" max="8191" width="2.6640625" customWidth="1"/>
    <col min="8192" max="8194" width="8.6640625" customWidth="1"/>
    <col min="8195" max="8195" width="4.6640625" customWidth="1"/>
    <col min="8196" max="8196" width="2.33203125" customWidth="1"/>
    <col min="8197" max="8197" width="4.6640625" customWidth="1"/>
    <col min="8198" max="8198" width="2.88671875" customWidth="1"/>
    <col min="8199" max="8199" width="3.33203125" customWidth="1"/>
    <col min="8200" max="8201" width="4.6640625" customWidth="1"/>
    <col min="8202" max="8202" width="1.88671875" customWidth="1"/>
    <col min="8203" max="8203" width="2.44140625" customWidth="1"/>
    <col min="8204" max="8204" width="3.109375" customWidth="1"/>
    <col min="8205" max="8205" width="2.33203125" customWidth="1"/>
    <col min="8206" max="8207" width="4.6640625" customWidth="1"/>
    <col min="8208" max="8208" width="2.33203125" customWidth="1"/>
    <col min="8209" max="8209" width="3.109375" customWidth="1"/>
    <col min="8210" max="8210" width="2.88671875" customWidth="1"/>
    <col min="8211" max="8211" width="2.109375" customWidth="1"/>
    <col min="8212" max="8213" width="4.6640625" customWidth="1"/>
    <col min="8214" max="8214" width="3.33203125" customWidth="1"/>
    <col min="8215" max="8215" width="2.88671875" customWidth="1"/>
    <col min="8216" max="8216" width="4.6640625" customWidth="1"/>
    <col min="8217" max="8217" width="2.88671875" customWidth="1"/>
    <col min="8218" max="8218" width="4.6640625" customWidth="1"/>
    <col min="8219" max="8221" width="8.6640625" customWidth="1"/>
    <col min="8222" max="8222" width="2.6640625" customWidth="1"/>
    <col min="8223" max="8223" width="7.88671875" customWidth="1"/>
    <col min="8446" max="8446" width="7.109375" customWidth="1"/>
    <col min="8447" max="8447" width="2.6640625" customWidth="1"/>
    <col min="8448" max="8450" width="8.6640625" customWidth="1"/>
    <col min="8451" max="8451" width="4.6640625" customWidth="1"/>
    <col min="8452" max="8452" width="2.33203125" customWidth="1"/>
    <col min="8453" max="8453" width="4.6640625" customWidth="1"/>
    <col min="8454" max="8454" width="2.88671875" customWidth="1"/>
    <col min="8455" max="8455" width="3.33203125" customWidth="1"/>
    <col min="8456" max="8457" width="4.6640625" customWidth="1"/>
    <col min="8458" max="8458" width="1.88671875" customWidth="1"/>
    <col min="8459" max="8459" width="2.44140625" customWidth="1"/>
    <col min="8460" max="8460" width="3.109375" customWidth="1"/>
    <col min="8461" max="8461" width="2.33203125" customWidth="1"/>
    <col min="8462" max="8463" width="4.6640625" customWidth="1"/>
    <col min="8464" max="8464" width="2.33203125" customWidth="1"/>
    <col min="8465" max="8465" width="3.109375" customWidth="1"/>
    <col min="8466" max="8466" width="2.88671875" customWidth="1"/>
    <col min="8467" max="8467" width="2.109375" customWidth="1"/>
    <col min="8468" max="8469" width="4.6640625" customWidth="1"/>
    <col min="8470" max="8470" width="3.33203125" customWidth="1"/>
    <col min="8471" max="8471" width="2.88671875" customWidth="1"/>
    <col min="8472" max="8472" width="4.6640625" customWidth="1"/>
    <col min="8473" max="8473" width="2.88671875" customWidth="1"/>
    <col min="8474" max="8474" width="4.6640625" customWidth="1"/>
    <col min="8475" max="8477" width="8.6640625" customWidth="1"/>
    <col min="8478" max="8478" width="2.6640625" customWidth="1"/>
    <col min="8479" max="8479" width="7.88671875" customWidth="1"/>
    <col min="8702" max="8702" width="7.109375" customWidth="1"/>
    <col min="8703" max="8703" width="2.6640625" customWidth="1"/>
    <col min="8704" max="8706" width="8.6640625" customWidth="1"/>
    <col min="8707" max="8707" width="4.6640625" customWidth="1"/>
    <col min="8708" max="8708" width="2.33203125" customWidth="1"/>
    <col min="8709" max="8709" width="4.6640625" customWidth="1"/>
    <col min="8710" max="8710" width="2.88671875" customWidth="1"/>
    <col min="8711" max="8711" width="3.33203125" customWidth="1"/>
    <col min="8712" max="8713" width="4.6640625" customWidth="1"/>
    <col min="8714" max="8714" width="1.88671875" customWidth="1"/>
    <col min="8715" max="8715" width="2.44140625" customWidth="1"/>
    <col min="8716" max="8716" width="3.109375" customWidth="1"/>
    <col min="8717" max="8717" width="2.33203125" customWidth="1"/>
    <col min="8718" max="8719" width="4.6640625" customWidth="1"/>
    <col min="8720" max="8720" width="2.33203125" customWidth="1"/>
    <col min="8721" max="8721" width="3.109375" customWidth="1"/>
    <col min="8722" max="8722" width="2.88671875" customWidth="1"/>
    <col min="8723" max="8723" width="2.109375" customWidth="1"/>
    <col min="8724" max="8725" width="4.6640625" customWidth="1"/>
    <col min="8726" max="8726" width="3.33203125" customWidth="1"/>
    <col min="8727" max="8727" width="2.88671875" customWidth="1"/>
    <col min="8728" max="8728" width="4.6640625" customWidth="1"/>
    <col min="8729" max="8729" width="2.88671875" customWidth="1"/>
    <col min="8730" max="8730" width="4.6640625" customWidth="1"/>
    <col min="8731" max="8733" width="8.6640625" customWidth="1"/>
    <col min="8734" max="8734" width="2.6640625" customWidth="1"/>
    <col min="8735" max="8735" width="7.88671875" customWidth="1"/>
    <col min="8958" max="8958" width="7.109375" customWidth="1"/>
    <col min="8959" max="8959" width="2.6640625" customWidth="1"/>
    <col min="8960" max="8962" width="8.6640625" customWidth="1"/>
    <col min="8963" max="8963" width="4.6640625" customWidth="1"/>
    <col min="8964" max="8964" width="2.33203125" customWidth="1"/>
    <col min="8965" max="8965" width="4.6640625" customWidth="1"/>
    <col min="8966" max="8966" width="2.88671875" customWidth="1"/>
    <col min="8967" max="8967" width="3.33203125" customWidth="1"/>
    <col min="8968" max="8969" width="4.6640625" customWidth="1"/>
    <col min="8970" max="8970" width="1.88671875" customWidth="1"/>
    <col min="8971" max="8971" width="2.44140625" customWidth="1"/>
    <col min="8972" max="8972" width="3.109375" customWidth="1"/>
    <col min="8973" max="8973" width="2.33203125" customWidth="1"/>
    <col min="8974" max="8975" width="4.6640625" customWidth="1"/>
    <col min="8976" max="8976" width="2.33203125" customWidth="1"/>
    <col min="8977" max="8977" width="3.109375" customWidth="1"/>
    <col min="8978" max="8978" width="2.88671875" customWidth="1"/>
    <col min="8979" max="8979" width="2.109375" customWidth="1"/>
    <col min="8980" max="8981" width="4.6640625" customWidth="1"/>
    <col min="8982" max="8982" width="3.33203125" customWidth="1"/>
    <col min="8983" max="8983" width="2.88671875" customWidth="1"/>
    <col min="8984" max="8984" width="4.6640625" customWidth="1"/>
    <col min="8985" max="8985" width="2.88671875" customWidth="1"/>
    <col min="8986" max="8986" width="4.6640625" customWidth="1"/>
    <col min="8987" max="8989" width="8.6640625" customWidth="1"/>
    <col min="8990" max="8990" width="2.6640625" customWidth="1"/>
    <col min="8991" max="8991" width="7.88671875" customWidth="1"/>
    <col min="9214" max="9214" width="7.109375" customWidth="1"/>
    <col min="9215" max="9215" width="2.6640625" customWidth="1"/>
    <col min="9216" max="9218" width="8.6640625" customWidth="1"/>
    <col min="9219" max="9219" width="4.6640625" customWidth="1"/>
    <col min="9220" max="9220" width="2.33203125" customWidth="1"/>
    <col min="9221" max="9221" width="4.6640625" customWidth="1"/>
    <col min="9222" max="9222" width="2.88671875" customWidth="1"/>
    <col min="9223" max="9223" width="3.33203125" customWidth="1"/>
    <col min="9224" max="9225" width="4.6640625" customWidth="1"/>
    <col min="9226" max="9226" width="1.88671875" customWidth="1"/>
    <col min="9227" max="9227" width="2.44140625" customWidth="1"/>
    <col min="9228" max="9228" width="3.109375" customWidth="1"/>
    <col min="9229" max="9229" width="2.33203125" customWidth="1"/>
    <col min="9230" max="9231" width="4.6640625" customWidth="1"/>
    <col min="9232" max="9232" width="2.33203125" customWidth="1"/>
    <col min="9233" max="9233" width="3.109375" customWidth="1"/>
    <col min="9234" max="9234" width="2.88671875" customWidth="1"/>
    <col min="9235" max="9235" width="2.109375" customWidth="1"/>
    <col min="9236" max="9237" width="4.6640625" customWidth="1"/>
    <col min="9238" max="9238" width="3.33203125" customWidth="1"/>
    <col min="9239" max="9239" width="2.88671875" customWidth="1"/>
    <col min="9240" max="9240" width="4.6640625" customWidth="1"/>
    <col min="9241" max="9241" width="2.88671875" customWidth="1"/>
    <col min="9242" max="9242" width="4.6640625" customWidth="1"/>
    <col min="9243" max="9245" width="8.6640625" customWidth="1"/>
    <col min="9246" max="9246" width="2.6640625" customWidth="1"/>
    <col min="9247" max="9247" width="7.88671875" customWidth="1"/>
    <col min="9470" max="9470" width="7.109375" customWidth="1"/>
    <col min="9471" max="9471" width="2.6640625" customWidth="1"/>
    <col min="9472" max="9474" width="8.6640625" customWidth="1"/>
    <col min="9475" max="9475" width="4.6640625" customWidth="1"/>
    <col min="9476" max="9476" width="2.33203125" customWidth="1"/>
    <col min="9477" max="9477" width="4.6640625" customWidth="1"/>
    <col min="9478" max="9478" width="2.88671875" customWidth="1"/>
    <col min="9479" max="9479" width="3.33203125" customWidth="1"/>
    <col min="9480" max="9481" width="4.6640625" customWidth="1"/>
    <col min="9482" max="9482" width="1.88671875" customWidth="1"/>
    <col min="9483" max="9483" width="2.44140625" customWidth="1"/>
    <col min="9484" max="9484" width="3.109375" customWidth="1"/>
    <col min="9485" max="9485" width="2.33203125" customWidth="1"/>
    <col min="9486" max="9487" width="4.6640625" customWidth="1"/>
    <col min="9488" max="9488" width="2.33203125" customWidth="1"/>
    <col min="9489" max="9489" width="3.109375" customWidth="1"/>
    <col min="9490" max="9490" width="2.88671875" customWidth="1"/>
    <col min="9491" max="9491" width="2.109375" customWidth="1"/>
    <col min="9492" max="9493" width="4.6640625" customWidth="1"/>
    <col min="9494" max="9494" width="3.33203125" customWidth="1"/>
    <col min="9495" max="9495" width="2.88671875" customWidth="1"/>
    <col min="9496" max="9496" width="4.6640625" customWidth="1"/>
    <col min="9497" max="9497" width="2.88671875" customWidth="1"/>
    <col min="9498" max="9498" width="4.6640625" customWidth="1"/>
    <col min="9499" max="9501" width="8.6640625" customWidth="1"/>
    <col min="9502" max="9502" width="2.6640625" customWidth="1"/>
    <col min="9503" max="9503" width="7.88671875" customWidth="1"/>
    <col min="9726" max="9726" width="7.109375" customWidth="1"/>
    <col min="9727" max="9727" width="2.6640625" customWidth="1"/>
    <col min="9728" max="9730" width="8.6640625" customWidth="1"/>
    <col min="9731" max="9731" width="4.6640625" customWidth="1"/>
    <col min="9732" max="9732" width="2.33203125" customWidth="1"/>
    <col min="9733" max="9733" width="4.6640625" customWidth="1"/>
    <col min="9734" max="9734" width="2.88671875" customWidth="1"/>
    <col min="9735" max="9735" width="3.33203125" customWidth="1"/>
    <col min="9736" max="9737" width="4.6640625" customWidth="1"/>
    <col min="9738" max="9738" width="1.88671875" customWidth="1"/>
    <col min="9739" max="9739" width="2.44140625" customWidth="1"/>
    <col min="9740" max="9740" width="3.109375" customWidth="1"/>
    <col min="9741" max="9741" width="2.33203125" customWidth="1"/>
    <col min="9742" max="9743" width="4.6640625" customWidth="1"/>
    <col min="9744" max="9744" width="2.33203125" customWidth="1"/>
    <col min="9745" max="9745" width="3.109375" customWidth="1"/>
    <col min="9746" max="9746" width="2.88671875" customWidth="1"/>
    <col min="9747" max="9747" width="2.109375" customWidth="1"/>
    <col min="9748" max="9749" width="4.6640625" customWidth="1"/>
    <col min="9750" max="9750" width="3.33203125" customWidth="1"/>
    <col min="9751" max="9751" width="2.88671875" customWidth="1"/>
    <col min="9752" max="9752" width="4.6640625" customWidth="1"/>
    <col min="9753" max="9753" width="2.88671875" customWidth="1"/>
    <col min="9754" max="9754" width="4.6640625" customWidth="1"/>
    <col min="9755" max="9757" width="8.6640625" customWidth="1"/>
    <col min="9758" max="9758" width="2.6640625" customWidth="1"/>
    <col min="9759" max="9759" width="7.88671875" customWidth="1"/>
    <col min="9982" max="9982" width="7.109375" customWidth="1"/>
    <col min="9983" max="9983" width="2.6640625" customWidth="1"/>
    <col min="9984" max="9986" width="8.6640625" customWidth="1"/>
    <col min="9987" max="9987" width="4.6640625" customWidth="1"/>
    <col min="9988" max="9988" width="2.33203125" customWidth="1"/>
    <col min="9989" max="9989" width="4.6640625" customWidth="1"/>
    <col min="9990" max="9990" width="2.88671875" customWidth="1"/>
    <col min="9991" max="9991" width="3.33203125" customWidth="1"/>
    <col min="9992" max="9993" width="4.6640625" customWidth="1"/>
    <col min="9994" max="9994" width="1.88671875" customWidth="1"/>
    <col min="9995" max="9995" width="2.44140625" customWidth="1"/>
    <col min="9996" max="9996" width="3.109375" customWidth="1"/>
    <col min="9997" max="9997" width="2.33203125" customWidth="1"/>
    <col min="9998" max="9999" width="4.6640625" customWidth="1"/>
    <col min="10000" max="10000" width="2.33203125" customWidth="1"/>
    <col min="10001" max="10001" width="3.109375" customWidth="1"/>
    <col min="10002" max="10002" width="2.88671875" customWidth="1"/>
    <col min="10003" max="10003" width="2.109375" customWidth="1"/>
    <col min="10004" max="10005" width="4.6640625" customWidth="1"/>
    <col min="10006" max="10006" width="3.33203125" customWidth="1"/>
    <col min="10007" max="10007" width="2.88671875" customWidth="1"/>
    <col min="10008" max="10008" width="4.6640625" customWidth="1"/>
    <col min="10009" max="10009" width="2.88671875" customWidth="1"/>
    <col min="10010" max="10010" width="4.6640625" customWidth="1"/>
    <col min="10011" max="10013" width="8.6640625" customWidth="1"/>
    <col min="10014" max="10014" width="2.6640625" customWidth="1"/>
    <col min="10015" max="10015" width="7.88671875" customWidth="1"/>
    <col min="10238" max="10238" width="7.109375" customWidth="1"/>
    <col min="10239" max="10239" width="2.6640625" customWidth="1"/>
    <col min="10240" max="10242" width="8.6640625" customWidth="1"/>
    <col min="10243" max="10243" width="4.6640625" customWidth="1"/>
    <col min="10244" max="10244" width="2.33203125" customWidth="1"/>
    <col min="10245" max="10245" width="4.6640625" customWidth="1"/>
    <col min="10246" max="10246" width="2.88671875" customWidth="1"/>
    <col min="10247" max="10247" width="3.33203125" customWidth="1"/>
    <col min="10248" max="10249" width="4.6640625" customWidth="1"/>
    <col min="10250" max="10250" width="1.88671875" customWidth="1"/>
    <col min="10251" max="10251" width="2.44140625" customWidth="1"/>
    <col min="10252" max="10252" width="3.109375" customWidth="1"/>
    <col min="10253" max="10253" width="2.33203125" customWidth="1"/>
    <col min="10254" max="10255" width="4.6640625" customWidth="1"/>
    <col min="10256" max="10256" width="2.33203125" customWidth="1"/>
    <col min="10257" max="10257" width="3.109375" customWidth="1"/>
    <col min="10258" max="10258" width="2.88671875" customWidth="1"/>
    <col min="10259" max="10259" width="2.109375" customWidth="1"/>
    <col min="10260" max="10261" width="4.6640625" customWidth="1"/>
    <col min="10262" max="10262" width="3.33203125" customWidth="1"/>
    <col min="10263" max="10263" width="2.88671875" customWidth="1"/>
    <col min="10264" max="10264" width="4.6640625" customWidth="1"/>
    <col min="10265" max="10265" width="2.88671875" customWidth="1"/>
    <col min="10266" max="10266" width="4.6640625" customWidth="1"/>
    <col min="10267" max="10269" width="8.6640625" customWidth="1"/>
    <col min="10270" max="10270" width="2.6640625" customWidth="1"/>
    <col min="10271" max="10271" width="7.88671875" customWidth="1"/>
    <col min="10494" max="10494" width="7.109375" customWidth="1"/>
    <col min="10495" max="10495" width="2.6640625" customWidth="1"/>
    <col min="10496" max="10498" width="8.6640625" customWidth="1"/>
    <col min="10499" max="10499" width="4.6640625" customWidth="1"/>
    <col min="10500" max="10500" width="2.33203125" customWidth="1"/>
    <col min="10501" max="10501" width="4.6640625" customWidth="1"/>
    <col min="10502" max="10502" width="2.88671875" customWidth="1"/>
    <col min="10503" max="10503" width="3.33203125" customWidth="1"/>
    <col min="10504" max="10505" width="4.6640625" customWidth="1"/>
    <col min="10506" max="10506" width="1.88671875" customWidth="1"/>
    <col min="10507" max="10507" width="2.44140625" customWidth="1"/>
    <col min="10508" max="10508" width="3.109375" customWidth="1"/>
    <col min="10509" max="10509" width="2.33203125" customWidth="1"/>
    <col min="10510" max="10511" width="4.6640625" customWidth="1"/>
    <col min="10512" max="10512" width="2.33203125" customWidth="1"/>
    <col min="10513" max="10513" width="3.109375" customWidth="1"/>
    <col min="10514" max="10514" width="2.88671875" customWidth="1"/>
    <col min="10515" max="10515" width="2.109375" customWidth="1"/>
    <col min="10516" max="10517" width="4.6640625" customWidth="1"/>
    <col min="10518" max="10518" width="3.33203125" customWidth="1"/>
    <col min="10519" max="10519" width="2.88671875" customWidth="1"/>
    <col min="10520" max="10520" width="4.6640625" customWidth="1"/>
    <col min="10521" max="10521" width="2.88671875" customWidth="1"/>
    <col min="10522" max="10522" width="4.6640625" customWidth="1"/>
    <col min="10523" max="10525" width="8.6640625" customWidth="1"/>
    <col min="10526" max="10526" width="2.6640625" customWidth="1"/>
    <col min="10527" max="10527" width="7.88671875" customWidth="1"/>
    <col min="10750" max="10750" width="7.109375" customWidth="1"/>
    <col min="10751" max="10751" width="2.6640625" customWidth="1"/>
    <col min="10752" max="10754" width="8.6640625" customWidth="1"/>
    <col min="10755" max="10755" width="4.6640625" customWidth="1"/>
    <col min="10756" max="10756" width="2.33203125" customWidth="1"/>
    <col min="10757" max="10757" width="4.6640625" customWidth="1"/>
    <col min="10758" max="10758" width="2.88671875" customWidth="1"/>
    <col min="10759" max="10759" width="3.33203125" customWidth="1"/>
    <col min="10760" max="10761" width="4.6640625" customWidth="1"/>
    <col min="10762" max="10762" width="1.88671875" customWidth="1"/>
    <col min="10763" max="10763" width="2.44140625" customWidth="1"/>
    <col min="10764" max="10764" width="3.109375" customWidth="1"/>
    <col min="10765" max="10765" width="2.33203125" customWidth="1"/>
    <col min="10766" max="10767" width="4.6640625" customWidth="1"/>
    <col min="10768" max="10768" width="2.33203125" customWidth="1"/>
    <col min="10769" max="10769" width="3.109375" customWidth="1"/>
    <col min="10770" max="10770" width="2.88671875" customWidth="1"/>
    <col min="10771" max="10771" width="2.109375" customWidth="1"/>
    <col min="10772" max="10773" width="4.6640625" customWidth="1"/>
    <col min="10774" max="10774" width="3.33203125" customWidth="1"/>
    <col min="10775" max="10775" width="2.88671875" customWidth="1"/>
    <col min="10776" max="10776" width="4.6640625" customWidth="1"/>
    <col min="10777" max="10777" width="2.88671875" customWidth="1"/>
    <col min="10778" max="10778" width="4.6640625" customWidth="1"/>
    <col min="10779" max="10781" width="8.6640625" customWidth="1"/>
    <col min="10782" max="10782" width="2.6640625" customWidth="1"/>
    <col min="10783" max="10783" width="7.88671875" customWidth="1"/>
    <col min="11006" max="11006" width="7.109375" customWidth="1"/>
    <col min="11007" max="11007" width="2.6640625" customWidth="1"/>
    <col min="11008" max="11010" width="8.6640625" customWidth="1"/>
    <col min="11011" max="11011" width="4.6640625" customWidth="1"/>
    <col min="11012" max="11012" width="2.33203125" customWidth="1"/>
    <col min="11013" max="11013" width="4.6640625" customWidth="1"/>
    <col min="11014" max="11014" width="2.88671875" customWidth="1"/>
    <col min="11015" max="11015" width="3.33203125" customWidth="1"/>
    <col min="11016" max="11017" width="4.6640625" customWidth="1"/>
    <col min="11018" max="11018" width="1.88671875" customWidth="1"/>
    <col min="11019" max="11019" width="2.44140625" customWidth="1"/>
    <col min="11020" max="11020" width="3.109375" customWidth="1"/>
    <col min="11021" max="11021" width="2.33203125" customWidth="1"/>
    <col min="11022" max="11023" width="4.6640625" customWidth="1"/>
    <col min="11024" max="11024" width="2.33203125" customWidth="1"/>
    <col min="11025" max="11025" width="3.109375" customWidth="1"/>
    <col min="11026" max="11026" width="2.88671875" customWidth="1"/>
    <col min="11027" max="11027" width="2.109375" customWidth="1"/>
    <col min="11028" max="11029" width="4.6640625" customWidth="1"/>
    <col min="11030" max="11030" width="3.33203125" customWidth="1"/>
    <col min="11031" max="11031" width="2.88671875" customWidth="1"/>
    <col min="11032" max="11032" width="4.6640625" customWidth="1"/>
    <col min="11033" max="11033" width="2.88671875" customWidth="1"/>
    <col min="11034" max="11034" width="4.6640625" customWidth="1"/>
    <col min="11035" max="11037" width="8.6640625" customWidth="1"/>
    <col min="11038" max="11038" width="2.6640625" customWidth="1"/>
    <col min="11039" max="11039" width="7.88671875" customWidth="1"/>
    <col min="11262" max="11262" width="7.109375" customWidth="1"/>
    <col min="11263" max="11263" width="2.6640625" customWidth="1"/>
    <col min="11264" max="11266" width="8.6640625" customWidth="1"/>
    <col min="11267" max="11267" width="4.6640625" customWidth="1"/>
    <col min="11268" max="11268" width="2.33203125" customWidth="1"/>
    <col min="11269" max="11269" width="4.6640625" customWidth="1"/>
    <col min="11270" max="11270" width="2.88671875" customWidth="1"/>
    <col min="11271" max="11271" width="3.33203125" customWidth="1"/>
    <col min="11272" max="11273" width="4.6640625" customWidth="1"/>
    <col min="11274" max="11274" width="1.88671875" customWidth="1"/>
    <col min="11275" max="11275" width="2.44140625" customWidth="1"/>
    <col min="11276" max="11276" width="3.109375" customWidth="1"/>
    <col min="11277" max="11277" width="2.33203125" customWidth="1"/>
    <col min="11278" max="11279" width="4.6640625" customWidth="1"/>
    <col min="11280" max="11280" width="2.33203125" customWidth="1"/>
    <col min="11281" max="11281" width="3.109375" customWidth="1"/>
    <col min="11282" max="11282" width="2.88671875" customWidth="1"/>
    <col min="11283" max="11283" width="2.109375" customWidth="1"/>
    <col min="11284" max="11285" width="4.6640625" customWidth="1"/>
    <col min="11286" max="11286" width="3.33203125" customWidth="1"/>
    <col min="11287" max="11287" width="2.88671875" customWidth="1"/>
    <col min="11288" max="11288" width="4.6640625" customWidth="1"/>
    <col min="11289" max="11289" width="2.88671875" customWidth="1"/>
    <col min="11290" max="11290" width="4.6640625" customWidth="1"/>
    <col min="11291" max="11293" width="8.6640625" customWidth="1"/>
    <col min="11294" max="11294" width="2.6640625" customWidth="1"/>
    <col min="11295" max="11295" width="7.88671875" customWidth="1"/>
    <col min="11518" max="11518" width="7.109375" customWidth="1"/>
    <col min="11519" max="11519" width="2.6640625" customWidth="1"/>
    <col min="11520" max="11522" width="8.6640625" customWidth="1"/>
    <col min="11523" max="11523" width="4.6640625" customWidth="1"/>
    <col min="11524" max="11524" width="2.33203125" customWidth="1"/>
    <col min="11525" max="11525" width="4.6640625" customWidth="1"/>
    <col min="11526" max="11526" width="2.88671875" customWidth="1"/>
    <col min="11527" max="11527" width="3.33203125" customWidth="1"/>
    <col min="11528" max="11529" width="4.6640625" customWidth="1"/>
    <col min="11530" max="11530" width="1.88671875" customWidth="1"/>
    <col min="11531" max="11531" width="2.44140625" customWidth="1"/>
    <col min="11532" max="11532" width="3.109375" customWidth="1"/>
    <col min="11533" max="11533" width="2.33203125" customWidth="1"/>
    <col min="11534" max="11535" width="4.6640625" customWidth="1"/>
    <col min="11536" max="11536" width="2.33203125" customWidth="1"/>
    <col min="11537" max="11537" width="3.109375" customWidth="1"/>
    <col min="11538" max="11538" width="2.88671875" customWidth="1"/>
    <col min="11539" max="11539" width="2.109375" customWidth="1"/>
    <col min="11540" max="11541" width="4.6640625" customWidth="1"/>
    <col min="11542" max="11542" width="3.33203125" customWidth="1"/>
    <col min="11543" max="11543" width="2.88671875" customWidth="1"/>
    <col min="11544" max="11544" width="4.6640625" customWidth="1"/>
    <col min="11545" max="11545" width="2.88671875" customWidth="1"/>
    <col min="11546" max="11546" width="4.6640625" customWidth="1"/>
    <col min="11547" max="11549" width="8.6640625" customWidth="1"/>
    <col min="11550" max="11550" width="2.6640625" customWidth="1"/>
    <col min="11551" max="11551" width="7.88671875" customWidth="1"/>
    <col min="11774" max="11774" width="7.109375" customWidth="1"/>
    <col min="11775" max="11775" width="2.6640625" customWidth="1"/>
    <col min="11776" max="11778" width="8.6640625" customWidth="1"/>
    <col min="11779" max="11779" width="4.6640625" customWidth="1"/>
    <col min="11780" max="11780" width="2.33203125" customWidth="1"/>
    <col min="11781" max="11781" width="4.6640625" customWidth="1"/>
    <col min="11782" max="11782" width="2.88671875" customWidth="1"/>
    <col min="11783" max="11783" width="3.33203125" customWidth="1"/>
    <col min="11784" max="11785" width="4.6640625" customWidth="1"/>
    <col min="11786" max="11786" width="1.88671875" customWidth="1"/>
    <col min="11787" max="11787" width="2.44140625" customWidth="1"/>
    <col min="11788" max="11788" width="3.109375" customWidth="1"/>
    <col min="11789" max="11789" width="2.33203125" customWidth="1"/>
    <col min="11790" max="11791" width="4.6640625" customWidth="1"/>
    <col min="11792" max="11792" width="2.33203125" customWidth="1"/>
    <col min="11793" max="11793" width="3.109375" customWidth="1"/>
    <col min="11794" max="11794" width="2.88671875" customWidth="1"/>
    <col min="11795" max="11795" width="2.109375" customWidth="1"/>
    <col min="11796" max="11797" width="4.6640625" customWidth="1"/>
    <col min="11798" max="11798" width="3.33203125" customWidth="1"/>
    <col min="11799" max="11799" width="2.88671875" customWidth="1"/>
    <col min="11800" max="11800" width="4.6640625" customWidth="1"/>
    <col min="11801" max="11801" width="2.88671875" customWidth="1"/>
    <col min="11802" max="11802" width="4.6640625" customWidth="1"/>
    <col min="11803" max="11805" width="8.6640625" customWidth="1"/>
    <col min="11806" max="11806" width="2.6640625" customWidth="1"/>
    <col min="11807" max="11807" width="7.88671875" customWidth="1"/>
    <col min="12030" max="12030" width="7.109375" customWidth="1"/>
    <col min="12031" max="12031" width="2.6640625" customWidth="1"/>
    <col min="12032" max="12034" width="8.6640625" customWidth="1"/>
    <col min="12035" max="12035" width="4.6640625" customWidth="1"/>
    <col min="12036" max="12036" width="2.33203125" customWidth="1"/>
    <col min="12037" max="12037" width="4.6640625" customWidth="1"/>
    <col min="12038" max="12038" width="2.88671875" customWidth="1"/>
    <col min="12039" max="12039" width="3.33203125" customWidth="1"/>
    <col min="12040" max="12041" width="4.6640625" customWidth="1"/>
    <col min="12042" max="12042" width="1.88671875" customWidth="1"/>
    <col min="12043" max="12043" width="2.44140625" customWidth="1"/>
    <col min="12044" max="12044" width="3.109375" customWidth="1"/>
    <col min="12045" max="12045" width="2.33203125" customWidth="1"/>
    <col min="12046" max="12047" width="4.6640625" customWidth="1"/>
    <col min="12048" max="12048" width="2.33203125" customWidth="1"/>
    <col min="12049" max="12049" width="3.109375" customWidth="1"/>
    <col min="12050" max="12050" width="2.88671875" customWidth="1"/>
    <col min="12051" max="12051" width="2.109375" customWidth="1"/>
    <col min="12052" max="12053" width="4.6640625" customWidth="1"/>
    <col min="12054" max="12054" width="3.33203125" customWidth="1"/>
    <col min="12055" max="12055" width="2.88671875" customWidth="1"/>
    <col min="12056" max="12056" width="4.6640625" customWidth="1"/>
    <col min="12057" max="12057" width="2.88671875" customWidth="1"/>
    <col min="12058" max="12058" width="4.6640625" customWidth="1"/>
    <col min="12059" max="12061" width="8.6640625" customWidth="1"/>
    <col min="12062" max="12062" width="2.6640625" customWidth="1"/>
    <col min="12063" max="12063" width="7.88671875" customWidth="1"/>
    <col min="12286" max="12286" width="7.109375" customWidth="1"/>
    <col min="12287" max="12287" width="2.6640625" customWidth="1"/>
    <col min="12288" max="12290" width="8.6640625" customWidth="1"/>
    <col min="12291" max="12291" width="4.6640625" customWidth="1"/>
    <col min="12292" max="12292" width="2.33203125" customWidth="1"/>
    <col min="12293" max="12293" width="4.6640625" customWidth="1"/>
    <col min="12294" max="12294" width="2.88671875" customWidth="1"/>
    <col min="12295" max="12295" width="3.33203125" customWidth="1"/>
    <col min="12296" max="12297" width="4.6640625" customWidth="1"/>
    <col min="12298" max="12298" width="1.88671875" customWidth="1"/>
    <col min="12299" max="12299" width="2.44140625" customWidth="1"/>
    <col min="12300" max="12300" width="3.109375" customWidth="1"/>
    <col min="12301" max="12301" width="2.33203125" customWidth="1"/>
    <col min="12302" max="12303" width="4.6640625" customWidth="1"/>
    <col min="12304" max="12304" width="2.33203125" customWidth="1"/>
    <col min="12305" max="12305" width="3.109375" customWidth="1"/>
    <col min="12306" max="12306" width="2.88671875" customWidth="1"/>
    <col min="12307" max="12307" width="2.109375" customWidth="1"/>
    <col min="12308" max="12309" width="4.6640625" customWidth="1"/>
    <col min="12310" max="12310" width="3.33203125" customWidth="1"/>
    <col min="12311" max="12311" width="2.88671875" customWidth="1"/>
    <col min="12312" max="12312" width="4.6640625" customWidth="1"/>
    <col min="12313" max="12313" width="2.88671875" customWidth="1"/>
    <col min="12314" max="12314" width="4.6640625" customWidth="1"/>
    <col min="12315" max="12317" width="8.6640625" customWidth="1"/>
    <col min="12318" max="12318" width="2.6640625" customWidth="1"/>
    <col min="12319" max="12319" width="7.88671875" customWidth="1"/>
    <col min="12542" max="12542" width="7.109375" customWidth="1"/>
    <col min="12543" max="12543" width="2.6640625" customWidth="1"/>
    <col min="12544" max="12546" width="8.6640625" customWidth="1"/>
    <col min="12547" max="12547" width="4.6640625" customWidth="1"/>
    <col min="12548" max="12548" width="2.33203125" customWidth="1"/>
    <col min="12549" max="12549" width="4.6640625" customWidth="1"/>
    <col min="12550" max="12550" width="2.88671875" customWidth="1"/>
    <col min="12551" max="12551" width="3.33203125" customWidth="1"/>
    <col min="12552" max="12553" width="4.6640625" customWidth="1"/>
    <col min="12554" max="12554" width="1.88671875" customWidth="1"/>
    <col min="12555" max="12555" width="2.44140625" customWidth="1"/>
    <col min="12556" max="12556" width="3.109375" customWidth="1"/>
    <col min="12557" max="12557" width="2.33203125" customWidth="1"/>
    <col min="12558" max="12559" width="4.6640625" customWidth="1"/>
    <col min="12560" max="12560" width="2.33203125" customWidth="1"/>
    <col min="12561" max="12561" width="3.109375" customWidth="1"/>
    <col min="12562" max="12562" width="2.88671875" customWidth="1"/>
    <col min="12563" max="12563" width="2.109375" customWidth="1"/>
    <col min="12564" max="12565" width="4.6640625" customWidth="1"/>
    <col min="12566" max="12566" width="3.33203125" customWidth="1"/>
    <col min="12567" max="12567" width="2.88671875" customWidth="1"/>
    <col min="12568" max="12568" width="4.6640625" customWidth="1"/>
    <col min="12569" max="12569" width="2.88671875" customWidth="1"/>
    <col min="12570" max="12570" width="4.6640625" customWidth="1"/>
    <col min="12571" max="12573" width="8.6640625" customWidth="1"/>
    <col min="12574" max="12574" width="2.6640625" customWidth="1"/>
    <col min="12575" max="12575" width="7.88671875" customWidth="1"/>
    <col min="12798" max="12798" width="7.109375" customWidth="1"/>
    <col min="12799" max="12799" width="2.6640625" customWidth="1"/>
    <col min="12800" max="12802" width="8.6640625" customWidth="1"/>
    <col min="12803" max="12803" width="4.6640625" customWidth="1"/>
    <col min="12804" max="12804" width="2.33203125" customWidth="1"/>
    <col min="12805" max="12805" width="4.6640625" customWidth="1"/>
    <col min="12806" max="12806" width="2.88671875" customWidth="1"/>
    <col min="12807" max="12807" width="3.33203125" customWidth="1"/>
    <col min="12808" max="12809" width="4.6640625" customWidth="1"/>
    <col min="12810" max="12810" width="1.88671875" customWidth="1"/>
    <col min="12811" max="12811" width="2.44140625" customWidth="1"/>
    <col min="12812" max="12812" width="3.109375" customWidth="1"/>
    <col min="12813" max="12813" width="2.33203125" customWidth="1"/>
    <col min="12814" max="12815" width="4.6640625" customWidth="1"/>
    <col min="12816" max="12816" width="2.33203125" customWidth="1"/>
    <col min="12817" max="12817" width="3.109375" customWidth="1"/>
    <col min="12818" max="12818" width="2.88671875" customWidth="1"/>
    <col min="12819" max="12819" width="2.109375" customWidth="1"/>
    <col min="12820" max="12821" width="4.6640625" customWidth="1"/>
    <col min="12822" max="12822" width="3.33203125" customWidth="1"/>
    <col min="12823" max="12823" width="2.88671875" customWidth="1"/>
    <col min="12824" max="12824" width="4.6640625" customWidth="1"/>
    <col min="12825" max="12825" width="2.88671875" customWidth="1"/>
    <col min="12826" max="12826" width="4.6640625" customWidth="1"/>
    <col min="12827" max="12829" width="8.6640625" customWidth="1"/>
    <col min="12830" max="12830" width="2.6640625" customWidth="1"/>
    <col min="12831" max="12831" width="7.88671875" customWidth="1"/>
    <col min="13054" max="13054" width="7.109375" customWidth="1"/>
    <col min="13055" max="13055" width="2.6640625" customWidth="1"/>
    <col min="13056" max="13058" width="8.6640625" customWidth="1"/>
    <col min="13059" max="13059" width="4.6640625" customWidth="1"/>
    <col min="13060" max="13060" width="2.33203125" customWidth="1"/>
    <col min="13061" max="13061" width="4.6640625" customWidth="1"/>
    <col min="13062" max="13062" width="2.88671875" customWidth="1"/>
    <col min="13063" max="13063" width="3.33203125" customWidth="1"/>
    <col min="13064" max="13065" width="4.6640625" customWidth="1"/>
    <col min="13066" max="13066" width="1.88671875" customWidth="1"/>
    <col min="13067" max="13067" width="2.44140625" customWidth="1"/>
    <col min="13068" max="13068" width="3.109375" customWidth="1"/>
    <col min="13069" max="13069" width="2.33203125" customWidth="1"/>
    <col min="13070" max="13071" width="4.6640625" customWidth="1"/>
    <col min="13072" max="13072" width="2.33203125" customWidth="1"/>
    <col min="13073" max="13073" width="3.109375" customWidth="1"/>
    <col min="13074" max="13074" width="2.88671875" customWidth="1"/>
    <col min="13075" max="13075" width="2.109375" customWidth="1"/>
    <col min="13076" max="13077" width="4.6640625" customWidth="1"/>
    <col min="13078" max="13078" width="3.33203125" customWidth="1"/>
    <col min="13079" max="13079" width="2.88671875" customWidth="1"/>
    <col min="13080" max="13080" width="4.6640625" customWidth="1"/>
    <col min="13081" max="13081" width="2.88671875" customWidth="1"/>
    <col min="13082" max="13082" width="4.6640625" customWidth="1"/>
    <col min="13083" max="13085" width="8.6640625" customWidth="1"/>
    <col min="13086" max="13086" width="2.6640625" customWidth="1"/>
    <col min="13087" max="13087" width="7.88671875" customWidth="1"/>
    <col min="13310" max="13310" width="7.109375" customWidth="1"/>
    <col min="13311" max="13311" width="2.6640625" customWidth="1"/>
    <col min="13312" max="13314" width="8.6640625" customWidth="1"/>
    <col min="13315" max="13315" width="4.6640625" customWidth="1"/>
    <col min="13316" max="13316" width="2.33203125" customWidth="1"/>
    <col min="13317" max="13317" width="4.6640625" customWidth="1"/>
    <col min="13318" max="13318" width="2.88671875" customWidth="1"/>
    <col min="13319" max="13319" width="3.33203125" customWidth="1"/>
    <col min="13320" max="13321" width="4.6640625" customWidth="1"/>
    <col min="13322" max="13322" width="1.88671875" customWidth="1"/>
    <col min="13323" max="13323" width="2.44140625" customWidth="1"/>
    <col min="13324" max="13324" width="3.109375" customWidth="1"/>
    <col min="13325" max="13325" width="2.33203125" customWidth="1"/>
    <col min="13326" max="13327" width="4.6640625" customWidth="1"/>
    <col min="13328" max="13328" width="2.33203125" customWidth="1"/>
    <col min="13329" max="13329" width="3.109375" customWidth="1"/>
    <col min="13330" max="13330" width="2.88671875" customWidth="1"/>
    <col min="13331" max="13331" width="2.109375" customWidth="1"/>
    <col min="13332" max="13333" width="4.6640625" customWidth="1"/>
    <col min="13334" max="13334" width="3.33203125" customWidth="1"/>
    <col min="13335" max="13335" width="2.88671875" customWidth="1"/>
    <col min="13336" max="13336" width="4.6640625" customWidth="1"/>
    <col min="13337" max="13337" width="2.88671875" customWidth="1"/>
    <col min="13338" max="13338" width="4.6640625" customWidth="1"/>
    <col min="13339" max="13341" width="8.6640625" customWidth="1"/>
    <col min="13342" max="13342" width="2.6640625" customWidth="1"/>
    <col min="13343" max="13343" width="7.88671875" customWidth="1"/>
    <col min="13566" max="13566" width="7.109375" customWidth="1"/>
    <col min="13567" max="13567" width="2.6640625" customWidth="1"/>
    <col min="13568" max="13570" width="8.6640625" customWidth="1"/>
    <col min="13571" max="13571" width="4.6640625" customWidth="1"/>
    <col min="13572" max="13572" width="2.33203125" customWidth="1"/>
    <col min="13573" max="13573" width="4.6640625" customWidth="1"/>
    <col min="13574" max="13574" width="2.88671875" customWidth="1"/>
    <col min="13575" max="13575" width="3.33203125" customWidth="1"/>
    <col min="13576" max="13577" width="4.6640625" customWidth="1"/>
    <col min="13578" max="13578" width="1.88671875" customWidth="1"/>
    <col min="13579" max="13579" width="2.44140625" customWidth="1"/>
    <col min="13580" max="13580" width="3.109375" customWidth="1"/>
    <col min="13581" max="13581" width="2.33203125" customWidth="1"/>
    <col min="13582" max="13583" width="4.6640625" customWidth="1"/>
    <col min="13584" max="13584" width="2.33203125" customWidth="1"/>
    <col min="13585" max="13585" width="3.109375" customWidth="1"/>
    <col min="13586" max="13586" width="2.88671875" customWidth="1"/>
    <col min="13587" max="13587" width="2.109375" customWidth="1"/>
    <col min="13588" max="13589" width="4.6640625" customWidth="1"/>
    <col min="13590" max="13590" width="3.33203125" customWidth="1"/>
    <col min="13591" max="13591" width="2.88671875" customWidth="1"/>
    <col min="13592" max="13592" width="4.6640625" customWidth="1"/>
    <col min="13593" max="13593" width="2.88671875" customWidth="1"/>
    <col min="13594" max="13594" width="4.6640625" customWidth="1"/>
    <col min="13595" max="13597" width="8.6640625" customWidth="1"/>
    <col min="13598" max="13598" width="2.6640625" customWidth="1"/>
    <col min="13599" max="13599" width="7.88671875" customWidth="1"/>
    <col min="13822" max="13822" width="7.109375" customWidth="1"/>
    <col min="13823" max="13823" width="2.6640625" customWidth="1"/>
    <col min="13824" max="13826" width="8.6640625" customWidth="1"/>
    <col min="13827" max="13827" width="4.6640625" customWidth="1"/>
    <col min="13828" max="13828" width="2.33203125" customWidth="1"/>
    <col min="13829" max="13829" width="4.6640625" customWidth="1"/>
    <col min="13830" max="13830" width="2.88671875" customWidth="1"/>
    <col min="13831" max="13831" width="3.33203125" customWidth="1"/>
    <col min="13832" max="13833" width="4.6640625" customWidth="1"/>
    <col min="13834" max="13834" width="1.88671875" customWidth="1"/>
    <col min="13835" max="13835" width="2.44140625" customWidth="1"/>
    <col min="13836" max="13836" width="3.109375" customWidth="1"/>
    <col min="13837" max="13837" width="2.33203125" customWidth="1"/>
    <col min="13838" max="13839" width="4.6640625" customWidth="1"/>
    <col min="13840" max="13840" width="2.33203125" customWidth="1"/>
    <col min="13841" max="13841" width="3.109375" customWidth="1"/>
    <col min="13842" max="13842" width="2.88671875" customWidth="1"/>
    <col min="13843" max="13843" width="2.109375" customWidth="1"/>
    <col min="13844" max="13845" width="4.6640625" customWidth="1"/>
    <col min="13846" max="13846" width="3.33203125" customWidth="1"/>
    <col min="13847" max="13847" width="2.88671875" customWidth="1"/>
    <col min="13848" max="13848" width="4.6640625" customWidth="1"/>
    <col min="13849" max="13849" width="2.88671875" customWidth="1"/>
    <col min="13850" max="13850" width="4.6640625" customWidth="1"/>
    <col min="13851" max="13853" width="8.6640625" customWidth="1"/>
    <col min="13854" max="13854" width="2.6640625" customWidth="1"/>
    <col min="13855" max="13855" width="7.88671875" customWidth="1"/>
    <col min="14078" max="14078" width="7.109375" customWidth="1"/>
    <col min="14079" max="14079" width="2.6640625" customWidth="1"/>
    <col min="14080" max="14082" width="8.6640625" customWidth="1"/>
    <col min="14083" max="14083" width="4.6640625" customWidth="1"/>
    <col min="14084" max="14084" width="2.33203125" customWidth="1"/>
    <col min="14085" max="14085" width="4.6640625" customWidth="1"/>
    <col min="14086" max="14086" width="2.88671875" customWidth="1"/>
    <col min="14087" max="14087" width="3.33203125" customWidth="1"/>
    <col min="14088" max="14089" width="4.6640625" customWidth="1"/>
    <col min="14090" max="14090" width="1.88671875" customWidth="1"/>
    <col min="14091" max="14091" width="2.44140625" customWidth="1"/>
    <col min="14092" max="14092" width="3.109375" customWidth="1"/>
    <col min="14093" max="14093" width="2.33203125" customWidth="1"/>
    <col min="14094" max="14095" width="4.6640625" customWidth="1"/>
    <col min="14096" max="14096" width="2.33203125" customWidth="1"/>
    <col min="14097" max="14097" width="3.109375" customWidth="1"/>
    <col min="14098" max="14098" width="2.88671875" customWidth="1"/>
    <col min="14099" max="14099" width="2.109375" customWidth="1"/>
    <col min="14100" max="14101" width="4.6640625" customWidth="1"/>
    <col min="14102" max="14102" width="3.33203125" customWidth="1"/>
    <col min="14103" max="14103" width="2.88671875" customWidth="1"/>
    <col min="14104" max="14104" width="4.6640625" customWidth="1"/>
    <col min="14105" max="14105" width="2.88671875" customWidth="1"/>
    <col min="14106" max="14106" width="4.6640625" customWidth="1"/>
    <col min="14107" max="14109" width="8.6640625" customWidth="1"/>
    <col min="14110" max="14110" width="2.6640625" customWidth="1"/>
    <col min="14111" max="14111" width="7.88671875" customWidth="1"/>
    <col min="14334" max="14334" width="7.109375" customWidth="1"/>
    <col min="14335" max="14335" width="2.6640625" customWidth="1"/>
    <col min="14336" max="14338" width="8.6640625" customWidth="1"/>
    <col min="14339" max="14339" width="4.6640625" customWidth="1"/>
    <col min="14340" max="14340" width="2.33203125" customWidth="1"/>
    <col min="14341" max="14341" width="4.6640625" customWidth="1"/>
    <col min="14342" max="14342" width="2.88671875" customWidth="1"/>
    <col min="14343" max="14343" width="3.33203125" customWidth="1"/>
    <col min="14344" max="14345" width="4.6640625" customWidth="1"/>
    <col min="14346" max="14346" width="1.88671875" customWidth="1"/>
    <col min="14347" max="14347" width="2.44140625" customWidth="1"/>
    <col min="14348" max="14348" width="3.109375" customWidth="1"/>
    <col min="14349" max="14349" width="2.33203125" customWidth="1"/>
    <col min="14350" max="14351" width="4.6640625" customWidth="1"/>
    <col min="14352" max="14352" width="2.33203125" customWidth="1"/>
    <col min="14353" max="14353" width="3.109375" customWidth="1"/>
    <col min="14354" max="14354" width="2.88671875" customWidth="1"/>
    <col min="14355" max="14355" width="2.109375" customWidth="1"/>
    <col min="14356" max="14357" width="4.6640625" customWidth="1"/>
    <col min="14358" max="14358" width="3.33203125" customWidth="1"/>
    <col min="14359" max="14359" width="2.88671875" customWidth="1"/>
    <col min="14360" max="14360" width="4.6640625" customWidth="1"/>
    <col min="14361" max="14361" width="2.88671875" customWidth="1"/>
    <col min="14362" max="14362" width="4.6640625" customWidth="1"/>
    <col min="14363" max="14365" width="8.6640625" customWidth="1"/>
    <col min="14366" max="14366" width="2.6640625" customWidth="1"/>
    <col min="14367" max="14367" width="7.88671875" customWidth="1"/>
    <col min="14590" max="14590" width="7.109375" customWidth="1"/>
    <col min="14591" max="14591" width="2.6640625" customWidth="1"/>
    <col min="14592" max="14594" width="8.6640625" customWidth="1"/>
    <col min="14595" max="14595" width="4.6640625" customWidth="1"/>
    <col min="14596" max="14596" width="2.33203125" customWidth="1"/>
    <col min="14597" max="14597" width="4.6640625" customWidth="1"/>
    <col min="14598" max="14598" width="2.88671875" customWidth="1"/>
    <col min="14599" max="14599" width="3.33203125" customWidth="1"/>
    <col min="14600" max="14601" width="4.6640625" customWidth="1"/>
    <col min="14602" max="14602" width="1.88671875" customWidth="1"/>
    <col min="14603" max="14603" width="2.44140625" customWidth="1"/>
    <col min="14604" max="14604" width="3.109375" customWidth="1"/>
    <col min="14605" max="14605" width="2.33203125" customWidth="1"/>
    <col min="14606" max="14607" width="4.6640625" customWidth="1"/>
    <col min="14608" max="14608" width="2.33203125" customWidth="1"/>
    <col min="14609" max="14609" width="3.109375" customWidth="1"/>
    <col min="14610" max="14610" width="2.88671875" customWidth="1"/>
    <col min="14611" max="14611" width="2.109375" customWidth="1"/>
    <col min="14612" max="14613" width="4.6640625" customWidth="1"/>
    <col min="14614" max="14614" width="3.33203125" customWidth="1"/>
    <col min="14615" max="14615" width="2.88671875" customWidth="1"/>
    <col min="14616" max="14616" width="4.6640625" customWidth="1"/>
    <col min="14617" max="14617" width="2.88671875" customWidth="1"/>
    <col min="14618" max="14618" width="4.6640625" customWidth="1"/>
    <col min="14619" max="14621" width="8.6640625" customWidth="1"/>
    <col min="14622" max="14622" width="2.6640625" customWidth="1"/>
    <col min="14623" max="14623" width="7.88671875" customWidth="1"/>
    <col min="14846" max="14846" width="7.109375" customWidth="1"/>
    <col min="14847" max="14847" width="2.6640625" customWidth="1"/>
    <col min="14848" max="14850" width="8.6640625" customWidth="1"/>
    <col min="14851" max="14851" width="4.6640625" customWidth="1"/>
    <col min="14852" max="14852" width="2.33203125" customWidth="1"/>
    <col min="14853" max="14853" width="4.6640625" customWidth="1"/>
    <col min="14854" max="14854" width="2.88671875" customWidth="1"/>
    <col min="14855" max="14855" width="3.33203125" customWidth="1"/>
    <col min="14856" max="14857" width="4.6640625" customWidth="1"/>
    <col min="14858" max="14858" width="1.88671875" customWidth="1"/>
    <col min="14859" max="14859" width="2.44140625" customWidth="1"/>
    <col min="14860" max="14860" width="3.109375" customWidth="1"/>
    <col min="14861" max="14861" width="2.33203125" customWidth="1"/>
    <col min="14862" max="14863" width="4.6640625" customWidth="1"/>
    <col min="14864" max="14864" width="2.33203125" customWidth="1"/>
    <col min="14865" max="14865" width="3.109375" customWidth="1"/>
    <col min="14866" max="14866" width="2.88671875" customWidth="1"/>
    <col min="14867" max="14867" width="2.109375" customWidth="1"/>
    <col min="14868" max="14869" width="4.6640625" customWidth="1"/>
    <col min="14870" max="14870" width="3.33203125" customWidth="1"/>
    <col min="14871" max="14871" width="2.88671875" customWidth="1"/>
    <col min="14872" max="14872" width="4.6640625" customWidth="1"/>
    <col min="14873" max="14873" width="2.88671875" customWidth="1"/>
    <col min="14874" max="14874" width="4.6640625" customWidth="1"/>
    <col min="14875" max="14877" width="8.6640625" customWidth="1"/>
    <col min="14878" max="14878" width="2.6640625" customWidth="1"/>
    <col min="14879" max="14879" width="7.88671875" customWidth="1"/>
    <col min="15102" max="15102" width="7.109375" customWidth="1"/>
    <col min="15103" max="15103" width="2.6640625" customWidth="1"/>
    <col min="15104" max="15106" width="8.6640625" customWidth="1"/>
    <col min="15107" max="15107" width="4.6640625" customWidth="1"/>
    <col min="15108" max="15108" width="2.33203125" customWidth="1"/>
    <col min="15109" max="15109" width="4.6640625" customWidth="1"/>
    <col min="15110" max="15110" width="2.88671875" customWidth="1"/>
    <col min="15111" max="15111" width="3.33203125" customWidth="1"/>
    <col min="15112" max="15113" width="4.6640625" customWidth="1"/>
    <col min="15114" max="15114" width="1.88671875" customWidth="1"/>
    <col min="15115" max="15115" width="2.44140625" customWidth="1"/>
    <col min="15116" max="15116" width="3.109375" customWidth="1"/>
    <col min="15117" max="15117" width="2.33203125" customWidth="1"/>
    <col min="15118" max="15119" width="4.6640625" customWidth="1"/>
    <col min="15120" max="15120" width="2.33203125" customWidth="1"/>
    <col min="15121" max="15121" width="3.109375" customWidth="1"/>
    <col min="15122" max="15122" width="2.88671875" customWidth="1"/>
    <col min="15123" max="15123" width="2.109375" customWidth="1"/>
    <col min="15124" max="15125" width="4.6640625" customWidth="1"/>
    <col min="15126" max="15126" width="3.33203125" customWidth="1"/>
    <col min="15127" max="15127" width="2.88671875" customWidth="1"/>
    <col min="15128" max="15128" width="4.6640625" customWidth="1"/>
    <col min="15129" max="15129" width="2.88671875" customWidth="1"/>
    <col min="15130" max="15130" width="4.6640625" customWidth="1"/>
    <col min="15131" max="15133" width="8.6640625" customWidth="1"/>
    <col min="15134" max="15134" width="2.6640625" customWidth="1"/>
    <col min="15135" max="15135" width="7.88671875" customWidth="1"/>
    <col min="15358" max="15358" width="7.109375" customWidth="1"/>
    <col min="15359" max="15359" width="2.6640625" customWidth="1"/>
    <col min="15360" max="15362" width="8.6640625" customWidth="1"/>
    <col min="15363" max="15363" width="4.6640625" customWidth="1"/>
    <col min="15364" max="15364" width="2.33203125" customWidth="1"/>
    <col min="15365" max="15365" width="4.6640625" customWidth="1"/>
    <col min="15366" max="15366" width="2.88671875" customWidth="1"/>
    <col min="15367" max="15367" width="3.33203125" customWidth="1"/>
    <col min="15368" max="15369" width="4.6640625" customWidth="1"/>
    <col min="15370" max="15370" width="1.88671875" customWidth="1"/>
    <col min="15371" max="15371" width="2.44140625" customWidth="1"/>
    <col min="15372" max="15372" width="3.109375" customWidth="1"/>
    <col min="15373" max="15373" width="2.33203125" customWidth="1"/>
    <col min="15374" max="15375" width="4.6640625" customWidth="1"/>
    <col min="15376" max="15376" width="2.33203125" customWidth="1"/>
    <col min="15377" max="15377" width="3.109375" customWidth="1"/>
    <col min="15378" max="15378" width="2.88671875" customWidth="1"/>
    <col min="15379" max="15379" width="2.109375" customWidth="1"/>
    <col min="15380" max="15381" width="4.6640625" customWidth="1"/>
    <col min="15382" max="15382" width="3.33203125" customWidth="1"/>
    <col min="15383" max="15383" width="2.88671875" customWidth="1"/>
    <col min="15384" max="15384" width="4.6640625" customWidth="1"/>
    <col min="15385" max="15385" width="2.88671875" customWidth="1"/>
    <col min="15386" max="15386" width="4.6640625" customWidth="1"/>
    <col min="15387" max="15389" width="8.6640625" customWidth="1"/>
    <col min="15390" max="15390" width="2.6640625" customWidth="1"/>
    <col min="15391" max="15391" width="7.88671875" customWidth="1"/>
    <col min="15614" max="15614" width="7.109375" customWidth="1"/>
    <col min="15615" max="15615" width="2.6640625" customWidth="1"/>
    <col min="15616" max="15618" width="8.6640625" customWidth="1"/>
    <col min="15619" max="15619" width="4.6640625" customWidth="1"/>
    <col min="15620" max="15620" width="2.33203125" customWidth="1"/>
    <col min="15621" max="15621" width="4.6640625" customWidth="1"/>
    <col min="15622" max="15622" width="2.88671875" customWidth="1"/>
    <col min="15623" max="15623" width="3.33203125" customWidth="1"/>
    <col min="15624" max="15625" width="4.6640625" customWidth="1"/>
    <col min="15626" max="15626" width="1.88671875" customWidth="1"/>
    <col min="15627" max="15627" width="2.44140625" customWidth="1"/>
    <col min="15628" max="15628" width="3.109375" customWidth="1"/>
    <col min="15629" max="15629" width="2.33203125" customWidth="1"/>
    <col min="15630" max="15631" width="4.6640625" customWidth="1"/>
    <col min="15632" max="15632" width="2.33203125" customWidth="1"/>
    <col min="15633" max="15633" width="3.109375" customWidth="1"/>
    <col min="15634" max="15634" width="2.88671875" customWidth="1"/>
    <col min="15635" max="15635" width="2.109375" customWidth="1"/>
    <col min="15636" max="15637" width="4.6640625" customWidth="1"/>
    <col min="15638" max="15638" width="3.33203125" customWidth="1"/>
    <col min="15639" max="15639" width="2.88671875" customWidth="1"/>
    <col min="15640" max="15640" width="4.6640625" customWidth="1"/>
    <col min="15641" max="15641" width="2.88671875" customWidth="1"/>
    <col min="15642" max="15642" width="4.6640625" customWidth="1"/>
    <col min="15643" max="15645" width="8.6640625" customWidth="1"/>
    <col min="15646" max="15646" width="2.6640625" customWidth="1"/>
    <col min="15647" max="15647" width="7.88671875" customWidth="1"/>
    <col min="15870" max="15870" width="7.109375" customWidth="1"/>
    <col min="15871" max="15871" width="2.6640625" customWidth="1"/>
    <col min="15872" max="15874" width="8.6640625" customWidth="1"/>
    <col min="15875" max="15875" width="4.6640625" customWidth="1"/>
    <col min="15876" max="15876" width="2.33203125" customWidth="1"/>
    <col min="15877" max="15877" width="4.6640625" customWidth="1"/>
    <col min="15878" max="15878" width="2.88671875" customWidth="1"/>
    <col min="15879" max="15879" width="3.33203125" customWidth="1"/>
    <col min="15880" max="15881" width="4.6640625" customWidth="1"/>
    <col min="15882" max="15882" width="1.88671875" customWidth="1"/>
    <col min="15883" max="15883" width="2.44140625" customWidth="1"/>
    <col min="15884" max="15884" width="3.109375" customWidth="1"/>
    <col min="15885" max="15885" width="2.33203125" customWidth="1"/>
    <col min="15886" max="15887" width="4.6640625" customWidth="1"/>
    <col min="15888" max="15888" width="2.33203125" customWidth="1"/>
    <col min="15889" max="15889" width="3.109375" customWidth="1"/>
    <col min="15890" max="15890" width="2.88671875" customWidth="1"/>
    <col min="15891" max="15891" width="2.109375" customWidth="1"/>
    <col min="15892" max="15893" width="4.6640625" customWidth="1"/>
    <col min="15894" max="15894" width="3.33203125" customWidth="1"/>
    <col min="15895" max="15895" width="2.88671875" customWidth="1"/>
    <col min="15896" max="15896" width="4.6640625" customWidth="1"/>
    <col min="15897" max="15897" width="2.88671875" customWidth="1"/>
    <col min="15898" max="15898" width="4.6640625" customWidth="1"/>
    <col min="15899" max="15901" width="8.6640625" customWidth="1"/>
    <col min="15902" max="15902" width="2.6640625" customWidth="1"/>
    <col min="15903" max="15903" width="7.88671875" customWidth="1"/>
    <col min="16126" max="16126" width="7.109375" customWidth="1"/>
    <col min="16127" max="16127" width="2.6640625" customWidth="1"/>
    <col min="16128" max="16130" width="8.6640625" customWidth="1"/>
    <col min="16131" max="16131" width="4.6640625" customWidth="1"/>
    <col min="16132" max="16132" width="2.33203125" customWidth="1"/>
    <col min="16133" max="16133" width="4.6640625" customWidth="1"/>
    <col min="16134" max="16134" width="2.88671875" customWidth="1"/>
    <col min="16135" max="16135" width="3.33203125" customWidth="1"/>
    <col min="16136" max="16137" width="4.6640625" customWidth="1"/>
    <col min="16138" max="16138" width="1.88671875" customWidth="1"/>
    <col min="16139" max="16139" width="2.44140625" customWidth="1"/>
    <col min="16140" max="16140" width="3.109375" customWidth="1"/>
    <col min="16141" max="16141" width="2.33203125" customWidth="1"/>
    <col min="16142" max="16143" width="4.6640625" customWidth="1"/>
    <col min="16144" max="16144" width="2.33203125" customWidth="1"/>
    <col min="16145" max="16145" width="3.109375" customWidth="1"/>
    <col min="16146" max="16146" width="2.88671875" customWidth="1"/>
    <col min="16147" max="16147" width="2.109375" customWidth="1"/>
    <col min="16148" max="16149" width="4.6640625" customWidth="1"/>
    <col min="16150" max="16150" width="3.33203125" customWidth="1"/>
    <col min="16151" max="16151" width="2.88671875" customWidth="1"/>
    <col min="16152" max="16152" width="4.6640625" customWidth="1"/>
    <col min="16153" max="16153" width="2.88671875" customWidth="1"/>
    <col min="16154" max="16154" width="4.6640625" customWidth="1"/>
    <col min="16155" max="16157" width="8.6640625" customWidth="1"/>
    <col min="16158" max="16158" width="2.6640625" customWidth="1"/>
    <col min="16159" max="16159" width="7.88671875" customWidth="1"/>
  </cols>
  <sheetData>
    <row r="1" spans="1:32" ht="15" customHeight="1">
      <c r="D1" s="267" t="s">
        <v>116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</row>
    <row r="2" spans="1:32" ht="15" customHeight="1"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</row>
    <row r="3" spans="1:32" ht="19.5" customHeight="1"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273" t="s">
        <v>117</v>
      </c>
      <c r="AA3" s="273"/>
      <c r="AB3" s="273"/>
      <c r="AC3" s="273"/>
      <c r="AD3" s="273"/>
    </row>
    <row r="4" spans="1:32" ht="15" customHeight="1">
      <c r="J4" s="74"/>
      <c r="K4" s="75"/>
      <c r="L4" s="75"/>
      <c r="M4" s="75"/>
      <c r="P4" s="75"/>
      <c r="Q4" s="75"/>
      <c r="U4" s="76"/>
      <c r="V4" s="76"/>
      <c r="W4" s="76"/>
    </row>
    <row r="5" spans="1:32" ht="19.5" customHeight="1">
      <c r="C5" s="238">
        <v>44549</v>
      </c>
      <c r="D5" s="238"/>
      <c r="E5" s="238"/>
      <c r="F5" s="238"/>
      <c r="G5" s="238"/>
      <c r="H5" s="251"/>
      <c r="I5" s="237">
        <v>44569</v>
      </c>
      <c r="J5" s="238"/>
      <c r="K5" s="238"/>
      <c r="L5" s="238"/>
      <c r="M5" s="251"/>
      <c r="N5" s="238">
        <v>44576</v>
      </c>
      <c r="O5" s="238"/>
      <c r="P5" s="238"/>
      <c r="Q5" s="238"/>
      <c r="R5" s="238"/>
      <c r="S5" s="238"/>
      <c r="T5" s="237">
        <f>I5</f>
        <v>44569</v>
      </c>
      <c r="U5" s="238"/>
      <c r="V5" s="238"/>
      <c r="W5" s="238"/>
      <c r="X5" s="251"/>
      <c r="Y5" s="237">
        <f>C5</f>
        <v>44549</v>
      </c>
      <c r="Z5" s="238"/>
      <c r="AA5" s="238"/>
      <c r="AB5" s="238"/>
      <c r="AC5" s="238"/>
      <c r="AD5" s="238"/>
    </row>
    <row r="6" spans="1:32" ht="14.25" customHeight="1">
      <c r="C6" s="134"/>
      <c r="D6" s="134"/>
      <c r="E6" s="134"/>
      <c r="F6" s="134"/>
      <c r="G6" s="134"/>
      <c r="H6" s="134"/>
      <c r="I6" s="135"/>
      <c r="J6" s="134"/>
      <c r="K6" s="134"/>
      <c r="L6" s="134"/>
      <c r="M6" s="134"/>
      <c r="N6" s="135"/>
      <c r="O6" s="134"/>
      <c r="P6" s="134"/>
      <c r="Q6" s="134"/>
      <c r="R6" s="134"/>
      <c r="S6" s="134"/>
      <c r="T6" s="135"/>
      <c r="U6" s="134"/>
      <c r="V6" s="134"/>
      <c r="W6" s="134"/>
      <c r="X6" s="136"/>
      <c r="Y6" s="134"/>
      <c r="Z6" s="134"/>
      <c r="AA6" s="134"/>
      <c r="AB6" s="134"/>
      <c r="AC6" s="134"/>
      <c r="AD6" s="134"/>
    </row>
    <row r="7" spans="1:32" ht="20.100000000000001" customHeight="1">
      <c r="A7" s="264" t="str">
        <f>IFERROR(VLOOKUP("AB",抽選結果!E13:F16,2,FALSE)&amp;"A","")</f>
        <v>五十部運動公園サッカー場A</v>
      </c>
      <c r="C7" s="248" t="str">
        <f>IFERROR(VLOOKUP($G$9&amp;F7,抽選結果!$B:$D,3,FALSE),"")</f>
        <v>ＦＣ　Riso</v>
      </c>
      <c r="D7" s="248"/>
      <c r="E7" s="248"/>
      <c r="F7" s="247">
        <v>1</v>
      </c>
      <c r="G7" s="17"/>
      <c r="H7" s="17"/>
      <c r="I7" s="87"/>
      <c r="J7" s="1"/>
      <c r="K7" s="1"/>
      <c r="L7" s="1"/>
      <c r="M7" s="1"/>
      <c r="N7" s="87"/>
      <c r="O7" s="1"/>
      <c r="P7" s="1"/>
      <c r="Q7" s="1"/>
      <c r="R7" s="1"/>
      <c r="S7" s="88"/>
      <c r="T7" s="1"/>
      <c r="U7" s="1"/>
      <c r="V7" s="1"/>
      <c r="W7" s="1"/>
      <c r="X7" s="88"/>
      <c r="Y7" s="1"/>
      <c r="Z7" s="83"/>
      <c r="AA7" s="247">
        <v>6</v>
      </c>
      <c r="AB7" s="411" t="str">
        <f>IFERROR(VLOOKUP($Z$17&amp;AA7,抽選結果!$B:$D,3,FALSE),"")</f>
        <v>祖母井クラブ</v>
      </c>
      <c r="AC7" s="411"/>
      <c r="AD7" s="411"/>
      <c r="AF7" s="264" t="str">
        <f>IFERROR(VLOOKUP("GH",抽選結果!E13:F16,2,FALSE)&amp;"B","")</f>
        <v>SAKURAグリーンフィールドB</v>
      </c>
    </row>
    <row r="8" spans="1:32" ht="20.100000000000001" customHeight="1">
      <c r="A8" s="265"/>
      <c r="C8" s="248"/>
      <c r="D8" s="248"/>
      <c r="E8" s="248"/>
      <c r="F8" s="247"/>
      <c r="G8" s="17"/>
      <c r="H8" s="17"/>
      <c r="I8" s="89"/>
      <c r="J8" s="6"/>
      <c r="K8" s="6"/>
      <c r="L8" s="6"/>
      <c r="M8" s="6"/>
      <c r="N8" s="89"/>
      <c r="O8" s="49"/>
      <c r="P8" s="49"/>
      <c r="Q8" s="49"/>
      <c r="R8" s="49"/>
      <c r="S8" s="90"/>
      <c r="T8" s="6"/>
      <c r="U8" s="6"/>
      <c r="V8" s="6"/>
      <c r="W8" s="6"/>
      <c r="X8" s="90"/>
      <c r="Y8" s="6"/>
      <c r="Z8" s="17"/>
      <c r="AA8" s="247"/>
      <c r="AB8" s="411"/>
      <c r="AC8" s="411"/>
      <c r="AD8" s="411"/>
      <c r="AF8" s="265"/>
    </row>
    <row r="9" spans="1:32" ht="20.100000000000001" customHeight="1" thickBot="1">
      <c r="A9" s="265"/>
      <c r="C9" s="248" t="str">
        <f>IFERROR(VLOOKUP($G$9&amp;F9,抽選結果!$B:$D,3,FALSE),"")</f>
        <v>Ｎ　Ｆ　Ｃ</v>
      </c>
      <c r="D9" s="248"/>
      <c r="E9" s="248"/>
      <c r="F9" s="247">
        <v>2</v>
      </c>
      <c r="G9" s="252" t="s">
        <v>118</v>
      </c>
      <c r="H9" s="6"/>
      <c r="I9" s="89"/>
      <c r="J9" s="6"/>
      <c r="K9" s="6"/>
      <c r="L9" s="6"/>
      <c r="M9" s="6"/>
      <c r="N9" s="89"/>
      <c r="O9" s="6"/>
      <c r="P9" s="6"/>
      <c r="Q9" s="6"/>
      <c r="R9" s="6"/>
      <c r="S9" s="90"/>
      <c r="T9" s="6"/>
      <c r="U9" s="6"/>
      <c r="V9" s="6"/>
      <c r="W9" s="6"/>
      <c r="X9" s="90"/>
      <c r="Y9" s="6"/>
      <c r="Z9" s="252" t="s">
        <v>119</v>
      </c>
      <c r="AA9" s="247">
        <v>5</v>
      </c>
      <c r="AB9" s="249" t="str">
        <f>IFERROR(VLOOKUP($Z$17&amp;AA9,抽選結果!$B:$D,3,FALSE),"")</f>
        <v>ＦＣグランディール宇都宮</v>
      </c>
      <c r="AC9" s="249"/>
      <c r="AD9" s="249"/>
      <c r="AF9" s="265"/>
    </row>
    <row r="10" spans="1:32" ht="20.100000000000001" customHeight="1" thickTop="1">
      <c r="A10" s="265"/>
      <c r="C10" s="248"/>
      <c r="D10" s="248"/>
      <c r="E10" s="248"/>
      <c r="F10" s="247"/>
      <c r="G10" s="252"/>
      <c r="H10" s="214"/>
      <c r="I10" s="215"/>
      <c r="J10" s="6"/>
      <c r="K10" s="6"/>
      <c r="L10" s="6"/>
      <c r="M10" s="6"/>
      <c r="N10" s="89"/>
      <c r="O10" s="6"/>
      <c r="P10" s="6"/>
      <c r="Q10" s="6"/>
      <c r="R10" s="6"/>
      <c r="S10" s="90"/>
      <c r="T10" s="6"/>
      <c r="U10" s="6"/>
      <c r="V10" s="6"/>
      <c r="W10" s="6"/>
      <c r="X10" s="219"/>
      <c r="Y10" s="214"/>
      <c r="Z10" s="252"/>
      <c r="AA10" s="247"/>
      <c r="AB10" s="249"/>
      <c r="AC10" s="249"/>
      <c r="AD10" s="249"/>
      <c r="AF10" s="265"/>
    </row>
    <row r="11" spans="1:32" ht="20.100000000000001" customHeight="1">
      <c r="A11" s="265"/>
      <c r="C11" s="411" t="str">
        <f>IFERROR(VLOOKUP($G$9&amp;F11,抽選結果!$B:$D,3,FALSE),"")</f>
        <v>ＦＣ　ＶＡＬＯＮ</v>
      </c>
      <c r="D11" s="411"/>
      <c r="E11" s="411"/>
      <c r="F11" s="247">
        <v>3</v>
      </c>
      <c r="G11" s="17"/>
      <c r="H11" s="216"/>
      <c r="I11" s="93"/>
      <c r="J11" s="6"/>
      <c r="K11" s="6"/>
      <c r="L11" s="6"/>
      <c r="M11" s="6"/>
      <c r="N11" s="89"/>
      <c r="O11" s="6"/>
      <c r="P11" s="6"/>
      <c r="Q11" s="6"/>
      <c r="R11" s="6"/>
      <c r="S11" s="90"/>
      <c r="T11" s="6"/>
      <c r="U11" s="6"/>
      <c r="V11" s="6"/>
      <c r="W11" s="6"/>
      <c r="X11" s="94"/>
      <c r="Y11" s="220"/>
      <c r="Z11" s="17"/>
      <c r="AA11" s="247">
        <v>4</v>
      </c>
      <c r="AB11" s="248" t="str">
        <f>IFERROR(VLOOKUP($Z$17&amp;AA11,抽選結果!$B:$D,3,FALSE),"")</f>
        <v>呑竜ＦＣ</v>
      </c>
      <c r="AC11" s="248"/>
      <c r="AD11" s="248"/>
      <c r="AF11" s="265"/>
    </row>
    <row r="12" spans="1:32" ht="20.100000000000001" customHeight="1">
      <c r="A12" s="265"/>
      <c r="C12" s="411"/>
      <c r="D12" s="411"/>
      <c r="E12" s="411"/>
      <c r="F12" s="247"/>
      <c r="G12" s="17"/>
      <c r="H12" s="216"/>
      <c r="I12" s="93"/>
      <c r="J12" s="6"/>
      <c r="K12" s="6"/>
      <c r="L12" s="6"/>
      <c r="M12" s="6"/>
      <c r="N12" s="89"/>
      <c r="O12" s="6"/>
      <c r="P12" s="6"/>
      <c r="Q12" s="6"/>
      <c r="R12" s="6"/>
      <c r="S12" s="90"/>
      <c r="T12" s="6"/>
      <c r="U12" s="6"/>
      <c r="V12" s="6"/>
      <c r="W12" s="6"/>
      <c r="X12" s="94"/>
      <c r="Y12" s="220"/>
      <c r="Z12" s="17"/>
      <c r="AA12" s="247"/>
      <c r="AB12" s="248"/>
      <c r="AC12" s="248"/>
      <c r="AD12" s="248"/>
      <c r="AF12" s="265"/>
    </row>
    <row r="13" spans="1:32" ht="6" customHeight="1">
      <c r="A13" s="265"/>
      <c r="C13" s="79"/>
      <c r="D13" s="79"/>
      <c r="E13" s="79"/>
      <c r="F13" s="73"/>
      <c r="G13" s="17"/>
      <c r="H13" s="216"/>
      <c r="I13" s="93"/>
      <c r="J13" s="6"/>
      <c r="K13" s="6"/>
      <c r="L13" s="6"/>
      <c r="M13" s="6"/>
      <c r="N13" s="89"/>
      <c r="O13" s="6"/>
      <c r="P13" s="6"/>
      <c r="Q13" s="6"/>
      <c r="R13" s="6"/>
      <c r="S13" s="90"/>
      <c r="T13" s="6"/>
      <c r="U13" s="6"/>
      <c r="V13" s="6"/>
      <c r="W13" s="6"/>
      <c r="X13" s="94"/>
      <c r="Y13" s="220"/>
      <c r="Z13" s="17"/>
      <c r="AA13" s="73"/>
      <c r="AB13" s="71"/>
      <c r="AC13" s="71"/>
      <c r="AD13" s="71"/>
      <c r="AF13" s="265"/>
    </row>
    <row r="14" spans="1:32" ht="6" customHeight="1">
      <c r="A14" s="265"/>
      <c r="C14" s="80"/>
      <c r="D14" s="80"/>
      <c r="E14" s="80"/>
      <c r="F14" s="38"/>
      <c r="G14" s="17"/>
      <c r="H14" s="216"/>
      <c r="I14" s="93"/>
      <c r="J14" s="73"/>
      <c r="K14" s="21"/>
      <c r="L14" s="6"/>
      <c r="M14" s="6"/>
      <c r="N14" s="89"/>
      <c r="O14" s="6"/>
      <c r="P14" s="6"/>
      <c r="Q14" s="6"/>
      <c r="R14" s="6"/>
      <c r="S14" s="90"/>
      <c r="T14" s="6"/>
      <c r="U14" s="6"/>
      <c r="V14" s="37"/>
      <c r="W14" s="73"/>
      <c r="X14" s="94"/>
      <c r="Y14" s="220"/>
      <c r="Z14" s="17"/>
      <c r="AA14" s="38"/>
      <c r="AB14" s="72"/>
      <c r="AC14" s="72"/>
      <c r="AD14" s="72"/>
      <c r="AF14" s="265"/>
    </row>
    <row r="15" spans="1:32" ht="20.100000000000001" customHeight="1">
      <c r="A15" s="265"/>
      <c r="C15" s="248" t="str">
        <f>IFERROR(VLOOKUP($G$9&amp;F15,抽選結果!$B:$D,3,FALSE),"")</f>
        <v>清原サッカースポーツ少年団</v>
      </c>
      <c r="D15" s="248"/>
      <c r="E15" s="248"/>
      <c r="F15" s="247">
        <v>4</v>
      </c>
      <c r="G15" s="17"/>
      <c r="H15" s="216"/>
      <c r="I15" s="93"/>
      <c r="J15" s="6"/>
      <c r="K15" s="36"/>
      <c r="L15" s="6"/>
      <c r="M15" s="6"/>
      <c r="N15" s="89"/>
      <c r="O15" s="6"/>
      <c r="P15" s="6"/>
      <c r="Q15" s="6"/>
      <c r="R15" s="6"/>
      <c r="S15" s="90"/>
      <c r="T15" s="6"/>
      <c r="U15" s="6"/>
      <c r="V15" s="22"/>
      <c r="W15" s="6"/>
      <c r="X15" s="94"/>
      <c r="Y15" s="220"/>
      <c r="Z15" s="17"/>
      <c r="AA15" s="247">
        <v>3</v>
      </c>
      <c r="AB15" s="411" t="str">
        <f>IFERROR(VLOOKUP($Z$17&amp;AA15,抽選結果!$B:$D,3,FALSE),"")</f>
        <v>都賀クラブジュニア</v>
      </c>
      <c r="AC15" s="411"/>
      <c r="AD15" s="411"/>
      <c r="AF15" s="265"/>
    </row>
    <row r="16" spans="1:32" ht="20.100000000000001" customHeight="1">
      <c r="A16" s="265"/>
      <c r="C16" s="248"/>
      <c r="D16" s="248"/>
      <c r="E16" s="248"/>
      <c r="F16" s="247"/>
      <c r="G16" s="17"/>
      <c r="H16" s="216"/>
      <c r="I16" s="93"/>
      <c r="J16" s="6"/>
      <c r="K16" s="36"/>
      <c r="L16" s="6"/>
      <c r="M16" s="6"/>
      <c r="N16" s="89"/>
      <c r="O16" s="6"/>
      <c r="P16" s="6"/>
      <c r="Q16" s="6"/>
      <c r="R16" s="6"/>
      <c r="S16" s="90"/>
      <c r="T16" s="6"/>
      <c r="U16" s="6"/>
      <c r="V16" s="22"/>
      <c r="W16" s="6"/>
      <c r="X16" s="94"/>
      <c r="Y16" s="220"/>
      <c r="Z16" s="17"/>
      <c r="AA16" s="247"/>
      <c r="AB16" s="411"/>
      <c r="AC16" s="411"/>
      <c r="AD16" s="411"/>
      <c r="AF16" s="265"/>
    </row>
    <row r="17" spans="1:32" ht="20.100000000000001" customHeight="1" thickBot="1">
      <c r="A17" s="265"/>
      <c r="C17" s="248" t="str">
        <f>IFERROR(VLOOKUP($G$9&amp;F17,抽選結果!$B:$D,3,FALSE),"")</f>
        <v>ヴェルフェ矢板Ｕ－１２</v>
      </c>
      <c r="D17" s="248"/>
      <c r="E17" s="248"/>
      <c r="F17" s="247">
        <v>5</v>
      </c>
      <c r="G17" s="252" t="s">
        <v>120</v>
      </c>
      <c r="H17" s="217"/>
      <c r="I17" s="218"/>
      <c r="J17" s="6"/>
      <c r="K17" s="36"/>
      <c r="L17" s="6"/>
      <c r="M17" s="6"/>
      <c r="N17" s="89"/>
      <c r="O17" s="6"/>
      <c r="P17" s="6"/>
      <c r="Q17" s="6"/>
      <c r="R17" s="6"/>
      <c r="S17" s="90"/>
      <c r="T17" s="6"/>
      <c r="U17" s="6"/>
      <c r="V17" s="22"/>
      <c r="W17" s="6"/>
      <c r="X17" s="221"/>
      <c r="Y17" s="217"/>
      <c r="Z17" s="252" t="s">
        <v>121</v>
      </c>
      <c r="AA17" s="247">
        <v>2</v>
      </c>
      <c r="AB17" s="248" t="str">
        <f>IFERROR(VLOOKUP($Z$17&amp;AA17,抽選結果!$B:$D,3,FALSE),"")</f>
        <v>喜連川ＳＣＪｒ</v>
      </c>
      <c r="AC17" s="248"/>
      <c r="AD17" s="248"/>
      <c r="AF17" s="265"/>
    </row>
    <row r="18" spans="1:32" ht="20.100000000000001" customHeight="1" thickTop="1">
      <c r="A18" s="265"/>
      <c r="C18" s="248"/>
      <c r="D18" s="248"/>
      <c r="E18" s="248"/>
      <c r="F18" s="247"/>
      <c r="G18" s="252"/>
      <c r="H18" s="6"/>
      <c r="I18" s="89"/>
      <c r="J18" s="6"/>
      <c r="K18" s="36"/>
      <c r="L18" s="6"/>
      <c r="M18" s="6"/>
      <c r="N18" s="89"/>
      <c r="O18" s="6"/>
      <c r="P18" s="17"/>
      <c r="Q18" s="17"/>
      <c r="R18" s="6"/>
      <c r="S18" s="90"/>
      <c r="T18" s="6"/>
      <c r="U18" s="6"/>
      <c r="V18" s="22"/>
      <c r="W18" s="6"/>
      <c r="X18" s="90"/>
      <c r="Y18" s="6"/>
      <c r="Z18" s="252"/>
      <c r="AA18" s="247"/>
      <c r="AB18" s="248"/>
      <c r="AC18" s="248"/>
      <c r="AD18" s="248"/>
      <c r="AF18" s="265"/>
    </row>
    <row r="19" spans="1:32" ht="20.100000000000001" customHeight="1">
      <c r="A19" s="265"/>
      <c r="C19" s="411" t="str">
        <f>IFERROR(VLOOKUP($G$9&amp;F19,抽選結果!$B:$D,3,FALSE),"")</f>
        <v>黒羽Ｆ・ＦＣ</v>
      </c>
      <c r="D19" s="411"/>
      <c r="E19" s="411"/>
      <c r="F19" s="247">
        <v>6</v>
      </c>
      <c r="G19" s="17"/>
      <c r="H19" s="17"/>
      <c r="I19" s="89"/>
      <c r="J19" s="6"/>
      <c r="K19" s="36"/>
      <c r="L19" s="6"/>
      <c r="M19" s="6"/>
      <c r="N19" s="89"/>
      <c r="O19" s="6"/>
      <c r="P19" s="17"/>
      <c r="Q19" s="17"/>
      <c r="R19" s="6"/>
      <c r="S19" s="90"/>
      <c r="T19" s="6"/>
      <c r="U19" s="6"/>
      <c r="V19" s="22"/>
      <c r="W19" s="6"/>
      <c r="X19" s="90"/>
      <c r="Y19" s="6"/>
      <c r="Z19" s="17"/>
      <c r="AA19" s="247">
        <v>1</v>
      </c>
      <c r="AB19" s="249" t="str">
        <f>IFERROR(VLOOKUP($Z$17&amp;AA19,抽選結果!$B:$D,3,FALSE),"")</f>
        <v>稲村フットボールクラブ</v>
      </c>
      <c r="AC19" s="249"/>
      <c r="AD19" s="249"/>
      <c r="AF19" s="265"/>
    </row>
    <row r="20" spans="1:32" ht="20.100000000000001" customHeight="1">
      <c r="A20" s="266"/>
      <c r="C20" s="411"/>
      <c r="D20" s="411"/>
      <c r="E20" s="411"/>
      <c r="F20" s="247"/>
      <c r="G20" s="17"/>
      <c r="H20" s="17"/>
      <c r="I20" s="89"/>
      <c r="J20" s="6"/>
      <c r="K20" s="36"/>
      <c r="L20" s="6"/>
      <c r="M20" s="6"/>
      <c r="N20" s="89"/>
      <c r="O20" s="6"/>
      <c r="P20" s="17"/>
      <c r="Q20" s="17"/>
      <c r="R20" s="6"/>
      <c r="S20" s="90"/>
      <c r="T20" s="6"/>
      <c r="U20" s="6"/>
      <c r="V20" s="22"/>
      <c r="W20" s="6"/>
      <c r="X20" s="90"/>
      <c r="Y20" s="6"/>
      <c r="Z20" s="17"/>
      <c r="AA20" s="247"/>
      <c r="AB20" s="249"/>
      <c r="AC20" s="249"/>
      <c r="AD20" s="249"/>
      <c r="AF20" s="266"/>
    </row>
    <row r="21" spans="1:32" ht="15" customHeight="1">
      <c r="C21" s="79"/>
      <c r="D21" s="79"/>
      <c r="E21" s="79"/>
      <c r="F21" s="73"/>
      <c r="G21" s="17"/>
      <c r="H21" s="17"/>
      <c r="I21" s="89"/>
      <c r="J21" s="6"/>
      <c r="K21" s="20"/>
      <c r="L21" s="17"/>
      <c r="M21" s="6"/>
      <c r="N21" s="89"/>
      <c r="O21" s="6"/>
      <c r="P21" s="17"/>
      <c r="Q21" s="17"/>
      <c r="R21" s="6"/>
      <c r="S21" s="90"/>
      <c r="T21" s="6"/>
      <c r="U21" s="6"/>
      <c r="V21" s="24"/>
      <c r="W21" s="6"/>
      <c r="X21" s="90"/>
      <c r="Y21" s="6"/>
      <c r="Z21" s="17"/>
      <c r="AA21" s="73"/>
      <c r="AB21" s="81"/>
      <c r="AC21" s="81"/>
      <c r="AD21" s="81"/>
    </row>
    <row r="22" spans="1:32" ht="15" customHeight="1">
      <c r="C22" s="80"/>
      <c r="D22" s="80"/>
      <c r="E22" s="80"/>
      <c r="F22" s="38"/>
      <c r="G22" s="17"/>
      <c r="H22" s="17"/>
      <c r="I22" s="89"/>
      <c r="J22" s="6"/>
      <c r="K22" s="20"/>
      <c r="L22" s="245" t="s">
        <v>122</v>
      </c>
      <c r="M22" s="254"/>
      <c r="N22" s="91"/>
      <c r="O22" s="6"/>
      <c r="P22" s="17"/>
      <c r="Q22" s="17"/>
      <c r="R22" s="6"/>
      <c r="S22" s="92"/>
      <c r="T22" s="102"/>
      <c r="U22" s="269" t="s">
        <v>123</v>
      </c>
      <c r="V22" s="24"/>
      <c r="W22" s="6"/>
      <c r="X22" s="90"/>
      <c r="Y22" s="6"/>
      <c r="Z22" s="17"/>
      <c r="AA22" s="38"/>
      <c r="AB22" s="82"/>
      <c r="AC22" s="82"/>
      <c r="AD22" s="82"/>
    </row>
    <row r="23" spans="1:32" ht="20.100000000000001" customHeight="1">
      <c r="A23" s="264" t="str">
        <f>IFERROR(VLOOKUP("AB",抽選結果!E13:F16,2,FALSE)&amp;"B","")</f>
        <v>五十部運動公園サッカー場B</v>
      </c>
      <c r="C23" s="411" t="str">
        <f>IFERROR(VLOOKUP($G$25&amp;F23,抽選結果!$B:$D,3,FALSE),"")</f>
        <v>野原グランディオスＦＣ</v>
      </c>
      <c r="D23" s="411"/>
      <c r="E23" s="411"/>
      <c r="F23" s="247">
        <v>1</v>
      </c>
      <c r="G23" s="17"/>
      <c r="H23" s="17"/>
      <c r="I23" s="89"/>
      <c r="J23" s="6"/>
      <c r="K23" s="36"/>
      <c r="L23" s="246"/>
      <c r="M23" s="255"/>
      <c r="N23" s="93"/>
      <c r="O23" s="6"/>
      <c r="P23" s="252"/>
      <c r="Q23" s="252"/>
      <c r="R23" s="6"/>
      <c r="S23" s="94"/>
      <c r="T23" s="89"/>
      <c r="U23" s="270"/>
      <c r="V23" s="22"/>
      <c r="W23" s="6"/>
      <c r="X23" s="90"/>
      <c r="Y23" s="6"/>
      <c r="Z23" s="17"/>
      <c r="AA23" s="247">
        <v>6</v>
      </c>
      <c r="AB23" s="411" t="str">
        <f>IFERROR(VLOOKUP($Z$33&amp;AA23,抽選結果!$B:$D,3,FALSE),"")</f>
        <v>国分寺サッカークラブ</v>
      </c>
      <c r="AC23" s="411"/>
      <c r="AD23" s="411"/>
      <c r="AF23" s="264" t="str">
        <f>IFERROR(VLOOKUP("GH",抽選結果!E13:F16,2,FALSE)&amp;"A","")</f>
        <v>SAKURAグリーンフィールドA</v>
      </c>
    </row>
    <row r="24" spans="1:32" ht="20.100000000000001" customHeight="1">
      <c r="A24" s="265"/>
      <c r="C24" s="411"/>
      <c r="D24" s="411"/>
      <c r="E24" s="411"/>
      <c r="F24" s="247"/>
      <c r="G24" s="17"/>
      <c r="H24" s="17"/>
      <c r="I24" s="89"/>
      <c r="J24" s="6"/>
      <c r="K24" s="39"/>
      <c r="L24" s="84"/>
      <c r="M24" s="90"/>
      <c r="N24" s="93"/>
      <c r="O24" s="6"/>
      <c r="P24" s="252"/>
      <c r="Q24" s="252"/>
      <c r="R24" s="6"/>
      <c r="S24" s="94"/>
      <c r="T24" s="89"/>
      <c r="U24" s="6"/>
      <c r="V24" s="40"/>
      <c r="W24" s="77"/>
      <c r="X24" s="90"/>
      <c r="Y24" s="6"/>
      <c r="Z24" s="17"/>
      <c r="AA24" s="247"/>
      <c r="AB24" s="411"/>
      <c r="AC24" s="411"/>
      <c r="AD24" s="411"/>
      <c r="AF24" s="265"/>
    </row>
    <row r="25" spans="1:32" ht="20.100000000000001" customHeight="1" thickBot="1">
      <c r="A25" s="265"/>
      <c r="C25" s="248" t="str">
        <f>IFERROR(VLOOKUP($G$25&amp;F25,抽選結果!$B:$D,3,FALSE),"")</f>
        <v>ＴＯＣＨＩＧＩ　ＫＯＵ　ＦＣ</v>
      </c>
      <c r="D25" s="248"/>
      <c r="E25" s="248"/>
      <c r="F25" s="247">
        <v>2</v>
      </c>
      <c r="G25" s="252" t="s">
        <v>124</v>
      </c>
      <c r="H25" s="6"/>
      <c r="I25" s="89"/>
      <c r="J25" s="6"/>
      <c r="K25" s="39"/>
      <c r="L25" s="84"/>
      <c r="M25" s="90"/>
      <c r="N25" s="93"/>
      <c r="O25" s="6"/>
      <c r="P25" s="252"/>
      <c r="Q25" s="252"/>
      <c r="R25" s="6"/>
      <c r="S25" s="94"/>
      <c r="T25" s="89"/>
      <c r="U25" s="6"/>
      <c r="V25" s="40"/>
      <c r="W25" s="77"/>
      <c r="X25" s="90"/>
      <c r="Y25" s="6"/>
      <c r="Z25" s="252" t="s">
        <v>125</v>
      </c>
      <c r="AA25" s="247">
        <v>5</v>
      </c>
      <c r="AB25" s="249" t="str">
        <f>IFERROR(VLOOKUP($Z$33&amp;AA25,抽選結果!$B:$D,3,FALSE),"")</f>
        <v>東那須野ＦＣフェニックス</v>
      </c>
      <c r="AC25" s="249"/>
      <c r="AD25" s="249"/>
      <c r="AF25" s="265"/>
    </row>
    <row r="26" spans="1:32" ht="20.100000000000001" customHeight="1" thickTop="1">
      <c r="A26" s="265"/>
      <c r="C26" s="248"/>
      <c r="D26" s="248"/>
      <c r="E26" s="248"/>
      <c r="F26" s="247"/>
      <c r="G26" s="252"/>
      <c r="H26" s="214"/>
      <c r="I26" s="215"/>
      <c r="J26" s="6"/>
      <c r="K26" s="39"/>
      <c r="L26" s="84"/>
      <c r="M26" s="90"/>
      <c r="N26" s="93"/>
      <c r="O26" s="6"/>
      <c r="P26" s="252"/>
      <c r="Q26" s="252"/>
      <c r="R26" s="6"/>
      <c r="S26" s="94"/>
      <c r="T26" s="89"/>
      <c r="U26" s="6"/>
      <c r="V26" s="40"/>
      <c r="W26" s="77"/>
      <c r="X26" s="219"/>
      <c r="Y26" s="214"/>
      <c r="Z26" s="252"/>
      <c r="AA26" s="247"/>
      <c r="AB26" s="249"/>
      <c r="AC26" s="249"/>
      <c r="AD26" s="249"/>
      <c r="AF26" s="265"/>
    </row>
    <row r="27" spans="1:32" ht="20.100000000000001" customHeight="1">
      <c r="A27" s="265"/>
      <c r="C27" s="263" t="str">
        <f>IFERROR(VLOOKUP($G$25&amp;F27,抽選結果!$B:$D,3,FALSE),"")</f>
        <v>足利サッカークラブジュニア</v>
      </c>
      <c r="D27" s="263"/>
      <c r="E27" s="263"/>
      <c r="F27" s="247">
        <v>3</v>
      </c>
      <c r="G27" s="17"/>
      <c r="H27" s="216"/>
      <c r="I27" s="93"/>
      <c r="J27" s="6"/>
      <c r="K27" s="39"/>
      <c r="L27" s="84"/>
      <c r="M27" s="90"/>
      <c r="N27" s="93"/>
      <c r="O27" s="6"/>
      <c r="P27" s="252"/>
      <c r="Q27" s="252"/>
      <c r="R27" s="6"/>
      <c r="S27" s="94"/>
      <c r="T27" s="89"/>
      <c r="U27" s="6"/>
      <c r="V27" s="40"/>
      <c r="W27" s="77"/>
      <c r="X27" s="94"/>
      <c r="Y27" s="220"/>
      <c r="Z27" s="17"/>
      <c r="AA27" s="247">
        <v>4</v>
      </c>
      <c r="AB27" s="250" t="str">
        <f>IFERROR(VLOOKUP($Z$33&amp;AA27,抽選結果!$B:$D,3,FALSE),"")</f>
        <v>カテット白沢サッカースクール</v>
      </c>
      <c r="AC27" s="250"/>
      <c r="AD27" s="250"/>
      <c r="AF27" s="265"/>
    </row>
    <row r="28" spans="1:32" ht="20.100000000000001" customHeight="1">
      <c r="A28" s="265"/>
      <c r="C28" s="263"/>
      <c r="D28" s="263"/>
      <c r="E28" s="263"/>
      <c r="F28" s="247"/>
      <c r="G28" s="17"/>
      <c r="H28" s="216"/>
      <c r="I28" s="93"/>
      <c r="J28" s="6"/>
      <c r="K28" s="39"/>
      <c r="L28" s="84"/>
      <c r="M28" s="90"/>
      <c r="N28" s="93"/>
      <c r="O28" s="6"/>
      <c r="P28" s="252"/>
      <c r="Q28" s="252"/>
      <c r="R28" s="6"/>
      <c r="S28" s="94"/>
      <c r="T28" s="89"/>
      <c r="U28" s="6"/>
      <c r="V28" s="40"/>
      <c r="W28" s="77"/>
      <c r="X28" s="94"/>
      <c r="Y28" s="220"/>
      <c r="Z28" s="17"/>
      <c r="AA28" s="247"/>
      <c r="AB28" s="250"/>
      <c r="AC28" s="250"/>
      <c r="AD28" s="250"/>
      <c r="AF28" s="265"/>
    </row>
    <row r="29" spans="1:32" ht="6" customHeight="1">
      <c r="A29" s="265"/>
      <c r="C29" s="79"/>
      <c r="D29" s="79"/>
      <c r="E29" s="79"/>
      <c r="F29" s="73"/>
      <c r="G29" s="17"/>
      <c r="H29" s="216"/>
      <c r="I29" s="93"/>
      <c r="J29" s="38"/>
      <c r="K29" s="41"/>
      <c r="L29" s="84"/>
      <c r="M29" s="90"/>
      <c r="N29" s="93"/>
      <c r="O29" s="6"/>
      <c r="P29" s="252"/>
      <c r="Q29" s="252"/>
      <c r="R29" s="6"/>
      <c r="S29" s="94"/>
      <c r="T29" s="89"/>
      <c r="U29" s="6"/>
      <c r="V29" s="101"/>
      <c r="W29" s="104"/>
      <c r="X29" s="94"/>
      <c r="Y29" s="220"/>
      <c r="Z29" s="17"/>
      <c r="AA29" s="73"/>
      <c r="AB29" s="71"/>
      <c r="AC29" s="71"/>
      <c r="AD29" s="71"/>
      <c r="AF29" s="265"/>
    </row>
    <row r="30" spans="1:32" ht="6" customHeight="1">
      <c r="A30" s="265"/>
      <c r="C30" s="80"/>
      <c r="D30" s="80"/>
      <c r="E30" s="80"/>
      <c r="F30" s="38"/>
      <c r="G30" s="17"/>
      <c r="H30" s="216"/>
      <c r="I30" s="93"/>
      <c r="J30" s="6"/>
      <c r="K30" s="84"/>
      <c r="L30" s="84"/>
      <c r="M30" s="90"/>
      <c r="N30" s="93"/>
      <c r="O30" s="6"/>
      <c r="P30" s="252"/>
      <c r="Q30" s="252"/>
      <c r="R30" s="6"/>
      <c r="S30" s="94"/>
      <c r="T30" s="89"/>
      <c r="U30" s="6"/>
      <c r="V30" s="84"/>
      <c r="W30" s="77"/>
      <c r="X30" s="94"/>
      <c r="Y30" s="220"/>
      <c r="Z30" s="17"/>
      <c r="AA30" s="38"/>
      <c r="AB30" s="72"/>
      <c r="AC30" s="72"/>
      <c r="AD30" s="72"/>
      <c r="AF30" s="265"/>
    </row>
    <row r="31" spans="1:32" ht="20.100000000000001" customHeight="1">
      <c r="A31" s="265"/>
      <c r="C31" s="249" t="str">
        <f>IFERROR(VLOOKUP($G$25&amp;F31,抽選結果!$B:$D,3,FALSE),"")</f>
        <v>ＳＡＫＵＲＡ　ＦＯＯＴＢＡＬＬ　ＣＬＵＢ　Jｒ</v>
      </c>
      <c r="D31" s="249"/>
      <c r="E31" s="249"/>
      <c r="F31" s="247">
        <v>4</v>
      </c>
      <c r="G31" s="17"/>
      <c r="H31" s="216"/>
      <c r="I31" s="93"/>
      <c r="J31" s="6"/>
      <c r="K31" s="239" t="s">
        <v>126</v>
      </c>
      <c r="L31" s="240"/>
      <c r="M31" s="90"/>
      <c r="N31" s="93"/>
      <c r="O31" s="6"/>
      <c r="P31" s="252"/>
      <c r="Q31" s="252"/>
      <c r="R31" s="6"/>
      <c r="S31" s="94"/>
      <c r="T31" s="89"/>
      <c r="U31" s="239" t="str">
        <f>K31</f>
        <v>SAKURAグリーンフィールド</v>
      </c>
      <c r="V31" s="240"/>
      <c r="W31" s="77"/>
      <c r="X31" s="94"/>
      <c r="Y31" s="220"/>
      <c r="Z31" s="17"/>
      <c r="AA31" s="247">
        <v>3</v>
      </c>
      <c r="AB31" s="248" t="str">
        <f>IFERROR(VLOOKUP($Z$33&amp;AA31,抽選結果!$B:$D,3,FALSE),"")</f>
        <v>今市ＦＣプログレス</v>
      </c>
      <c r="AC31" s="248"/>
      <c r="AD31" s="248"/>
      <c r="AF31" s="265"/>
    </row>
    <row r="32" spans="1:32" ht="20.100000000000001" customHeight="1">
      <c r="A32" s="265"/>
      <c r="C32" s="249"/>
      <c r="D32" s="249"/>
      <c r="E32" s="249"/>
      <c r="F32" s="247"/>
      <c r="G32" s="17"/>
      <c r="H32" s="216"/>
      <c r="I32" s="93"/>
      <c r="J32" s="6"/>
      <c r="K32" s="241"/>
      <c r="L32" s="242"/>
      <c r="M32" s="90"/>
      <c r="N32" s="93"/>
      <c r="O32" s="6"/>
      <c r="P32" s="252"/>
      <c r="Q32" s="252"/>
      <c r="R32" s="6"/>
      <c r="S32" s="94"/>
      <c r="T32" s="89"/>
      <c r="U32" s="241"/>
      <c r="V32" s="242"/>
      <c r="W32" s="77"/>
      <c r="X32" s="94"/>
      <c r="Y32" s="220"/>
      <c r="Z32" s="17"/>
      <c r="AA32" s="247"/>
      <c r="AB32" s="248"/>
      <c r="AC32" s="248"/>
      <c r="AD32" s="248"/>
      <c r="AF32" s="265"/>
    </row>
    <row r="33" spans="1:32" ht="20.100000000000001" customHeight="1" thickBot="1">
      <c r="A33" s="265"/>
      <c r="C33" s="248" t="str">
        <f>IFERROR(VLOOKUP($G$25&amp;F33,抽選結果!$B:$D,3,FALSE),"")</f>
        <v>細谷サッカークラブ</v>
      </c>
      <c r="D33" s="248"/>
      <c r="E33" s="248"/>
      <c r="F33" s="247">
        <v>5</v>
      </c>
      <c r="G33" s="252" t="s">
        <v>127</v>
      </c>
      <c r="H33" s="217"/>
      <c r="I33" s="218"/>
      <c r="J33" s="6"/>
      <c r="K33" s="241"/>
      <c r="L33" s="242"/>
      <c r="M33" s="90"/>
      <c r="N33" s="93"/>
      <c r="O33" s="6"/>
      <c r="P33" s="252"/>
      <c r="Q33" s="252"/>
      <c r="R33" s="6"/>
      <c r="S33" s="94"/>
      <c r="T33" s="89"/>
      <c r="U33" s="241"/>
      <c r="V33" s="242"/>
      <c r="W33" s="77"/>
      <c r="X33" s="221"/>
      <c r="Y33" s="217"/>
      <c r="Z33" s="252" t="s">
        <v>128</v>
      </c>
      <c r="AA33" s="247">
        <v>2</v>
      </c>
      <c r="AB33" s="411" t="str">
        <f>IFERROR(VLOOKUP($Z$33&amp;AA33,抽選結果!$B:$D,3,FALSE),"")</f>
        <v>ＦＣ毛野</v>
      </c>
      <c r="AC33" s="411"/>
      <c r="AD33" s="411"/>
      <c r="AF33" s="265"/>
    </row>
    <row r="34" spans="1:32" ht="20.100000000000001" customHeight="1" thickTop="1">
      <c r="A34" s="265"/>
      <c r="C34" s="248"/>
      <c r="D34" s="248"/>
      <c r="E34" s="248"/>
      <c r="F34" s="247"/>
      <c r="G34" s="252"/>
      <c r="H34" s="6"/>
      <c r="I34" s="89"/>
      <c r="J34" s="6"/>
      <c r="K34" s="241"/>
      <c r="L34" s="242"/>
      <c r="M34" s="90"/>
      <c r="N34" s="93"/>
      <c r="O34" s="6"/>
      <c r="P34" s="252"/>
      <c r="Q34" s="252"/>
      <c r="R34" s="6"/>
      <c r="S34" s="94"/>
      <c r="T34" s="89"/>
      <c r="U34" s="241"/>
      <c r="V34" s="242"/>
      <c r="W34" s="77"/>
      <c r="X34" s="90"/>
      <c r="Y34" s="6"/>
      <c r="Z34" s="252"/>
      <c r="AA34" s="247"/>
      <c r="AB34" s="411"/>
      <c r="AC34" s="411"/>
      <c r="AD34" s="411"/>
      <c r="AF34" s="265"/>
    </row>
    <row r="35" spans="1:32" ht="20.100000000000001" customHeight="1">
      <c r="A35" s="265"/>
      <c r="C35" s="412" t="str">
        <f>IFERROR(VLOOKUP($G$25&amp;F35,抽選結果!$B:$D,3,FALSE),"")</f>
        <v>Ｊ－ＳＰＯＲＴＳＦＯＯＴＢＡＬＬＣＬＵＢ　Ｕ－１２</v>
      </c>
      <c r="D35" s="412"/>
      <c r="E35" s="412"/>
      <c r="F35" s="247">
        <v>6</v>
      </c>
      <c r="G35" s="17"/>
      <c r="H35" s="17"/>
      <c r="I35" s="89"/>
      <c r="J35" s="6"/>
      <c r="K35" s="241"/>
      <c r="L35" s="242"/>
      <c r="M35" s="90"/>
      <c r="N35" s="93"/>
      <c r="O35" s="6"/>
      <c r="P35" s="252"/>
      <c r="Q35" s="252"/>
      <c r="R35" s="6"/>
      <c r="S35" s="94"/>
      <c r="T35" s="89"/>
      <c r="U35" s="241"/>
      <c r="V35" s="242"/>
      <c r="W35" s="77"/>
      <c r="X35" s="90"/>
      <c r="Y35" s="6"/>
      <c r="Z35" s="17"/>
      <c r="AA35" s="247">
        <v>1</v>
      </c>
      <c r="AB35" s="249" t="str">
        <f>IFERROR(VLOOKUP($Z$33&amp;AA35,抽選結果!$B:$D,3,FALSE),"")</f>
        <v>ＳＵＧＡＯサッカークラブ</v>
      </c>
      <c r="AC35" s="249"/>
      <c r="AD35" s="249"/>
      <c r="AF35" s="265"/>
    </row>
    <row r="36" spans="1:32" ht="20.100000000000001" customHeight="1">
      <c r="A36" s="266"/>
      <c r="C36" s="412"/>
      <c r="D36" s="412"/>
      <c r="E36" s="412"/>
      <c r="F36" s="247"/>
      <c r="G36" s="17"/>
      <c r="H36" s="17"/>
      <c r="I36" s="89"/>
      <c r="J36" s="6"/>
      <c r="K36" s="241"/>
      <c r="L36" s="242"/>
      <c r="M36" s="90"/>
      <c r="N36" s="93"/>
      <c r="O36" s="6"/>
      <c r="P36" s="78"/>
      <c r="Q36" s="86"/>
      <c r="R36" s="6"/>
      <c r="S36" s="94"/>
      <c r="T36" s="89"/>
      <c r="U36" s="241"/>
      <c r="V36" s="242"/>
      <c r="W36" s="77"/>
      <c r="X36" s="90"/>
      <c r="Y36" s="6"/>
      <c r="Z36" s="17"/>
      <c r="AA36" s="247"/>
      <c r="AB36" s="249"/>
      <c r="AC36" s="249"/>
      <c r="AD36" s="249"/>
      <c r="AF36" s="266"/>
    </row>
    <row r="37" spans="1:32" ht="15" customHeight="1">
      <c r="C37" s="79"/>
      <c r="D37" s="79"/>
      <c r="E37" s="79"/>
      <c r="F37" s="73"/>
      <c r="G37" s="17"/>
      <c r="H37" s="17"/>
      <c r="I37" s="89"/>
      <c r="J37" s="6"/>
      <c r="K37" s="241"/>
      <c r="L37" s="242"/>
      <c r="M37" s="90"/>
      <c r="N37" s="93"/>
      <c r="O37" s="6"/>
      <c r="P37" s="78"/>
      <c r="Q37" s="86"/>
      <c r="R37" s="6"/>
      <c r="S37" s="94"/>
      <c r="T37" s="89"/>
      <c r="U37" s="241"/>
      <c r="V37" s="242"/>
      <c r="W37" s="77"/>
      <c r="X37" s="90"/>
      <c r="Y37" s="6"/>
      <c r="Z37" s="17"/>
      <c r="AA37" s="73"/>
      <c r="AB37" s="71"/>
      <c r="AC37" s="71"/>
      <c r="AD37" s="71"/>
    </row>
    <row r="38" spans="1:32" ht="15" customHeight="1" thickBot="1">
      <c r="C38" s="80"/>
      <c r="D38" s="80"/>
      <c r="E38" s="80"/>
      <c r="F38" s="38"/>
      <c r="G38" s="17"/>
      <c r="H38" s="17"/>
      <c r="I38" s="89"/>
      <c r="J38" s="6"/>
      <c r="K38" s="241"/>
      <c r="L38" s="242"/>
      <c r="M38" s="90"/>
      <c r="N38" s="93"/>
      <c r="O38" s="73"/>
      <c r="P38" s="85"/>
      <c r="Q38" s="85"/>
      <c r="R38" s="73"/>
      <c r="S38" s="94"/>
      <c r="T38" s="89"/>
      <c r="U38" s="241"/>
      <c r="V38" s="242"/>
      <c r="W38" s="77"/>
      <c r="X38" s="90"/>
      <c r="Y38" s="6"/>
      <c r="Z38" s="17"/>
      <c r="AA38" s="38"/>
      <c r="AB38" s="72"/>
      <c r="AC38" s="72"/>
      <c r="AD38" s="72"/>
    </row>
    <row r="39" spans="1:32" ht="20.100000000000001" customHeight="1" thickTop="1">
      <c r="A39" s="264" t="str">
        <f>IFERROR(VLOOKUP("CD",抽選結果!E13:F16,2,FALSE)&amp;"A","")</f>
        <v>別処山公園A</v>
      </c>
      <c r="C39" s="248" t="str">
        <f>IFERROR(VLOOKUP($G$41&amp;F39,抽選結果!$B:$D,3,FALSE),"")</f>
        <v>フットボールクラブ氏家オレンジ</v>
      </c>
      <c r="D39" s="248"/>
      <c r="E39" s="248"/>
      <c r="F39" s="247">
        <v>1</v>
      </c>
      <c r="G39" s="17"/>
      <c r="H39" s="17"/>
      <c r="I39" s="87"/>
      <c r="J39" s="1"/>
      <c r="K39" s="241"/>
      <c r="L39" s="242"/>
      <c r="M39" s="1"/>
      <c r="N39" s="93"/>
      <c r="O39" s="6"/>
      <c r="P39" s="256" t="s">
        <v>129</v>
      </c>
      <c r="Q39" s="257"/>
      <c r="R39" s="6"/>
      <c r="S39" s="94"/>
      <c r="T39" s="89"/>
      <c r="U39" s="241"/>
      <c r="V39" s="242"/>
      <c r="W39" s="1"/>
      <c r="X39" s="88"/>
      <c r="Y39" s="1"/>
      <c r="Z39" s="17"/>
      <c r="AA39" s="247">
        <v>6</v>
      </c>
      <c r="AB39" s="248" t="str">
        <f>IFERROR(VLOOKUP($Z$49&amp;AA39,抽選結果!$B:$D,3,FALSE),"")</f>
        <v>宝木キッカーズ</v>
      </c>
      <c r="AC39" s="248"/>
      <c r="AD39" s="248"/>
      <c r="AF39" s="264" t="str">
        <f>IFERROR(VLOOKUP("EF",抽選結果!E13:F16,2,FALSE)&amp;"B","")</f>
        <v>大平運動公園多目的広場B</v>
      </c>
    </row>
    <row r="40" spans="1:32" ht="20.100000000000001" customHeight="1">
      <c r="A40" s="265"/>
      <c r="C40" s="248"/>
      <c r="D40" s="248"/>
      <c r="E40" s="248"/>
      <c r="F40" s="247"/>
      <c r="G40" s="17"/>
      <c r="H40" s="17"/>
      <c r="I40" s="89"/>
      <c r="J40" s="6"/>
      <c r="K40" s="241"/>
      <c r="L40" s="242"/>
      <c r="M40" s="6"/>
      <c r="N40" s="93"/>
      <c r="O40" s="6"/>
      <c r="P40" s="258"/>
      <c r="Q40" s="259"/>
      <c r="R40" s="6"/>
      <c r="S40" s="94"/>
      <c r="T40" s="89"/>
      <c r="U40" s="241"/>
      <c r="V40" s="242"/>
      <c r="W40" s="6"/>
      <c r="X40" s="90"/>
      <c r="Y40" s="6"/>
      <c r="Z40" s="17"/>
      <c r="AA40" s="247"/>
      <c r="AB40" s="248"/>
      <c r="AC40" s="248"/>
      <c r="AD40" s="248"/>
      <c r="AF40" s="265"/>
    </row>
    <row r="41" spans="1:32" ht="20.100000000000001" customHeight="1" thickBot="1">
      <c r="A41" s="265"/>
      <c r="C41" s="262" t="str">
        <f>IFERROR(VLOOKUP($G$41&amp;F41,抽選結果!$B:$D,3,FALSE),"")</f>
        <v>富士見サッカースポーツ少年団</v>
      </c>
      <c r="D41" s="262"/>
      <c r="E41" s="262"/>
      <c r="F41" s="247">
        <v>2</v>
      </c>
      <c r="G41" s="252" t="s">
        <v>130</v>
      </c>
      <c r="H41" s="6"/>
      <c r="I41" s="89"/>
      <c r="J41" s="6"/>
      <c r="K41" s="241"/>
      <c r="L41" s="242"/>
      <c r="M41" s="6"/>
      <c r="N41" s="93"/>
      <c r="O41" s="6"/>
      <c r="P41" s="258"/>
      <c r="Q41" s="259"/>
      <c r="R41" s="6"/>
      <c r="S41" s="94"/>
      <c r="T41" s="89"/>
      <c r="U41" s="241"/>
      <c r="V41" s="242"/>
      <c r="W41" s="6"/>
      <c r="X41" s="90"/>
      <c r="Y41" s="6"/>
      <c r="Z41" s="252" t="s">
        <v>131</v>
      </c>
      <c r="AA41" s="247">
        <v>5</v>
      </c>
      <c r="AB41" s="248" t="str">
        <f>IFERROR(VLOOKUP($Z$49&amp;AA41,抽選結果!$B:$D,3,FALSE),"")</f>
        <v>高根沢西フットボールクラブ</v>
      </c>
      <c r="AC41" s="248"/>
      <c r="AD41" s="248"/>
      <c r="AF41" s="265"/>
    </row>
    <row r="42" spans="1:32" ht="20.100000000000001" customHeight="1" thickTop="1">
      <c r="A42" s="265"/>
      <c r="C42" s="262"/>
      <c r="D42" s="262"/>
      <c r="E42" s="262"/>
      <c r="F42" s="247"/>
      <c r="G42" s="252"/>
      <c r="H42" s="214"/>
      <c r="I42" s="215"/>
      <c r="J42" s="6"/>
      <c r="K42" s="241"/>
      <c r="L42" s="242"/>
      <c r="M42" s="6"/>
      <c r="N42" s="93"/>
      <c r="O42" s="6"/>
      <c r="P42" s="258"/>
      <c r="Q42" s="259"/>
      <c r="R42" s="6"/>
      <c r="S42" s="94"/>
      <c r="T42" s="89"/>
      <c r="U42" s="241"/>
      <c r="V42" s="242"/>
      <c r="W42" s="6"/>
      <c r="X42" s="219"/>
      <c r="Y42" s="214"/>
      <c r="Z42" s="252"/>
      <c r="AA42" s="247"/>
      <c r="AB42" s="248"/>
      <c r="AC42" s="248"/>
      <c r="AD42" s="248"/>
      <c r="AF42" s="265"/>
    </row>
    <row r="43" spans="1:32" ht="20.100000000000001" customHeight="1">
      <c r="A43" s="265"/>
      <c r="C43" s="417" t="str">
        <f>IFERROR(VLOOKUP($G$41&amp;F43,抽選結果!$B:$D,3,FALSE),"")</f>
        <v>ＮＩＫＫＯ．ＳＰＯＲＴＳ．ＣＬＵＢ</v>
      </c>
      <c r="D43" s="417"/>
      <c r="E43" s="417"/>
      <c r="F43" s="247">
        <v>3</v>
      </c>
      <c r="G43" s="17"/>
      <c r="H43" s="216"/>
      <c r="I43" s="93"/>
      <c r="J43" s="6"/>
      <c r="K43" s="241"/>
      <c r="L43" s="242"/>
      <c r="M43" s="6"/>
      <c r="N43" s="93"/>
      <c r="O43" s="6"/>
      <c r="P43" s="258"/>
      <c r="Q43" s="259"/>
      <c r="R43" s="6"/>
      <c r="S43" s="94"/>
      <c r="T43" s="89"/>
      <c r="U43" s="241"/>
      <c r="V43" s="242"/>
      <c r="W43" s="6"/>
      <c r="X43" s="94"/>
      <c r="Y43" s="220"/>
      <c r="Z43" s="17"/>
      <c r="AA43" s="247">
        <v>4</v>
      </c>
      <c r="AB43" s="411" t="str">
        <f>IFERROR(VLOOKUP($Z$49&amp;AA43,抽選結果!$B:$D,3,FALSE),"")</f>
        <v>野木ＳＳＳ</v>
      </c>
      <c r="AC43" s="411"/>
      <c r="AD43" s="411"/>
      <c r="AF43" s="265"/>
    </row>
    <row r="44" spans="1:32" ht="20.100000000000001" customHeight="1">
      <c r="A44" s="265"/>
      <c r="C44" s="417"/>
      <c r="D44" s="417"/>
      <c r="E44" s="417"/>
      <c r="F44" s="247"/>
      <c r="G44" s="17"/>
      <c r="H44" s="216"/>
      <c r="I44" s="93"/>
      <c r="J44" s="6"/>
      <c r="K44" s="243"/>
      <c r="L44" s="244"/>
      <c r="M44" s="6"/>
      <c r="N44" s="93"/>
      <c r="O44" s="6"/>
      <c r="P44" s="258"/>
      <c r="Q44" s="259"/>
      <c r="R44" s="6"/>
      <c r="S44" s="94"/>
      <c r="T44" s="89"/>
      <c r="U44" s="243"/>
      <c r="V44" s="244"/>
      <c r="W44" s="6"/>
      <c r="X44" s="94"/>
      <c r="Y44" s="220"/>
      <c r="Z44" s="17"/>
      <c r="AA44" s="247"/>
      <c r="AB44" s="411"/>
      <c r="AC44" s="411"/>
      <c r="AD44" s="411"/>
      <c r="AF44" s="265"/>
    </row>
    <row r="45" spans="1:32" ht="6" customHeight="1">
      <c r="A45" s="265"/>
      <c r="C45" s="79"/>
      <c r="D45" s="79"/>
      <c r="E45" s="79"/>
      <c r="F45" s="73"/>
      <c r="G45" s="17"/>
      <c r="H45" s="216"/>
      <c r="I45" s="93"/>
      <c r="J45" s="6"/>
      <c r="K45" s="6"/>
      <c r="L45" s="6"/>
      <c r="M45" s="6"/>
      <c r="N45" s="93"/>
      <c r="O45" s="6"/>
      <c r="P45" s="258"/>
      <c r="Q45" s="259"/>
      <c r="R45" s="6"/>
      <c r="S45" s="94"/>
      <c r="T45" s="89"/>
      <c r="U45" s="6"/>
      <c r="V45" s="6"/>
      <c r="W45" s="6"/>
      <c r="X45" s="94"/>
      <c r="Y45" s="220"/>
      <c r="Z45" s="17"/>
      <c r="AA45" s="73"/>
      <c r="AB45" s="71"/>
      <c r="AC45" s="71"/>
      <c r="AD45" s="71"/>
      <c r="AF45" s="265"/>
    </row>
    <row r="46" spans="1:32" ht="6" customHeight="1">
      <c r="A46" s="265"/>
      <c r="C46" s="80"/>
      <c r="D46" s="80"/>
      <c r="E46" s="80"/>
      <c r="F46" s="38"/>
      <c r="G46" s="17"/>
      <c r="H46" s="216"/>
      <c r="I46" s="93"/>
      <c r="J46" s="73"/>
      <c r="K46" s="21"/>
      <c r="L46" s="6"/>
      <c r="M46" s="6"/>
      <c r="N46" s="93"/>
      <c r="O46" s="6"/>
      <c r="P46" s="258"/>
      <c r="Q46" s="259"/>
      <c r="R46" s="6"/>
      <c r="S46" s="94"/>
      <c r="T46" s="89"/>
      <c r="U46" s="6"/>
      <c r="V46" s="37"/>
      <c r="W46" s="73"/>
      <c r="X46" s="94"/>
      <c r="Y46" s="220"/>
      <c r="Z46" s="17"/>
      <c r="AA46" s="38"/>
      <c r="AB46" s="72"/>
      <c r="AC46" s="72"/>
      <c r="AD46" s="72"/>
      <c r="AF46" s="265"/>
    </row>
    <row r="47" spans="1:32" ht="20.100000000000001" customHeight="1">
      <c r="A47" s="265"/>
      <c r="C47" s="411" t="str">
        <f>IFERROR(VLOOKUP($G$41&amp;F47,抽選結果!$B:$D,3,FALSE),"")</f>
        <v>ボンジボーラ栃木</v>
      </c>
      <c r="D47" s="411"/>
      <c r="E47" s="411"/>
      <c r="F47" s="247">
        <v>4</v>
      </c>
      <c r="G47" s="17"/>
      <c r="H47" s="216"/>
      <c r="I47" s="93"/>
      <c r="J47" s="6"/>
      <c r="K47" s="36"/>
      <c r="L47" s="6"/>
      <c r="M47" s="6"/>
      <c r="N47" s="93"/>
      <c r="O47" s="6"/>
      <c r="P47" s="258"/>
      <c r="Q47" s="259"/>
      <c r="R47" s="6"/>
      <c r="S47" s="94"/>
      <c r="T47" s="89"/>
      <c r="U47" s="6"/>
      <c r="V47" s="22"/>
      <c r="W47" s="6"/>
      <c r="X47" s="94"/>
      <c r="Y47" s="220"/>
      <c r="Z47" s="17"/>
      <c r="AA47" s="247">
        <v>3</v>
      </c>
      <c r="AB47" s="411" t="str">
        <f>IFERROR(VLOOKUP($Z$49&amp;AA47,抽選結果!$B:$D,3,FALSE),"")</f>
        <v>ＪＦＣファイターズ</v>
      </c>
      <c r="AC47" s="411"/>
      <c r="AD47" s="411"/>
      <c r="AF47" s="265"/>
    </row>
    <row r="48" spans="1:32" ht="20.100000000000001" customHeight="1">
      <c r="A48" s="265"/>
      <c r="C48" s="411"/>
      <c r="D48" s="411"/>
      <c r="E48" s="411"/>
      <c r="F48" s="247"/>
      <c r="G48" s="17"/>
      <c r="H48" s="216"/>
      <c r="I48" s="93"/>
      <c r="J48" s="6"/>
      <c r="K48" s="36"/>
      <c r="L48" s="6"/>
      <c r="M48" s="6"/>
      <c r="N48" s="93"/>
      <c r="O48" s="6"/>
      <c r="P48" s="258"/>
      <c r="Q48" s="259"/>
      <c r="R48" s="6"/>
      <c r="S48" s="94"/>
      <c r="T48" s="89"/>
      <c r="U48" s="6"/>
      <c r="V48" s="22"/>
      <c r="W48" s="6"/>
      <c r="X48" s="94"/>
      <c r="Y48" s="220"/>
      <c r="Z48" s="17"/>
      <c r="AA48" s="247"/>
      <c r="AB48" s="411"/>
      <c r="AC48" s="411"/>
      <c r="AD48" s="411"/>
      <c r="AF48" s="265"/>
    </row>
    <row r="49" spans="1:32" ht="20.100000000000001" customHeight="1" thickBot="1">
      <c r="A49" s="265"/>
      <c r="C49" s="248" t="str">
        <f>IFERROR(VLOOKUP($G$41&amp;F49,抽選結果!$B:$D,3,FALSE),"")</f>
        <v>栃木ユナイテッド</v>
      </c>
      <c r="D49" s="248"/>
      <c r="E49" s="248"/>
      <c r="F49" s="247">
        <v>5</v>
      </c>
      <c r="G49" s="252" t="s">
        <v>132</v>
      </c>
      <c r="H49" s="217"/>
      <c r="I49" s="218"/>
      <c r="J49" s="6"/>
      <c r="K49" s="36"/>
      <c r="L49" s="6"/>
      <c r="M49" s="6"/>
      <c r="N49" s="93"/>
      <c r="O49" s="6"/>
      <c r="P49" s="258"/>
      <c r="Q49" s="259"/>
      <c r="R49" s="6"/>
      <c r="S49" s="94"/>
      <c r="T49" s="89"/>
      <c r="U49" s="6"/>
      <c r="V49" s="22"/>
      <c r="W49" s="6"/>
      <c r="X49" s="221"/>
      <c r="Y49" s="217"/>
      <c r="Z49" s="252" t="s">
        <v>133</v>
      </c>
      <c r="AA49" s="247">
        <v>2</v>
      </c>
      <c r="AB49" s="248" t="str">
        <f>IFERROR(VLOOKUP($Z$49&amp;AA49,抽選結果!$B:$D,3,FALSE),"")</f>
        <v>ＦＣがむしゃら</v>
      </c>
      <c r="AC49" s="248"/>
      <c r="AD49" s="248"/>
      <c r="AF49" s="265"/>
    </row>
    <row r="50" spans="1:32" ht="20.100000000000001" customHeight="1" thickTop="1">
      <c r="A50" s="265"/>
      <c r="C50" s="248"/>
      <c r="D50" s="248"/>
      <c r="E50" s="248"/>
      <c r="F50" s="247"/>
      <c r="G50" s="252"/>
      <c r="H50" s="6"/>
      <c r="I50" s="89"/>
      <c r="J50" s="6"/>
      <c r="K50" s="36"/>
      <c r="L50" s="6"/>
      <c r="M50" s="6"/>
      <c r="N50" s="93"/>
      <c r="O50" s="6"/>
      <c r="P50" s="258"/>
      <c r="Q50" s="259"/>
      <c r="R50" s="6"/>
      <c r="S50" s="94"/>
      <c r="T50" s="89"/>
      <c r="U50" s="6"/>
      <c r="V50" s="22"/>
      <c r="W50" s="6"/>
      <c r="X50" s="90"/>
      <c r="Y50" s="6"/>
      <c r="Z50" s="252"/>
      <c r="AA50" s="247"/>
      <c r="AB50" s="248"/>
      <c r="AC50" s="248"/>
      <c r="AD50" s="248"/>
      <c r="AF50" s="265"/>
    </row>
    <row r="51" spans="1:32" ht="20.100000000000001" customHeight="1">
      <c r="A51" s="265"/>
      <c r="C51" s="248" t="str">
        <f>IFERROR(VLOOKUP($G$41&amp;F51,抽選結果!$B:$D,3,FALSE),"")</f>
        <v>上河内ジュニアサッカークラブ</v>
      </c>
      <c r="D51" s="248"/>
      <c r="E51" s="248"/>
      <c r="F51" s="247">
        <v>6</v>
      </c>
      <c r="G51" s="17"/>
      <c r="H51" s="17"/>
      <c r="I51" s="89"/>
      <c r="J51" s="6"/>
      <c r="K51" s="36"/>
      <c r="L51" s="6"/>
      <c r="M51" s="6"/>
      <c r="N51" s="93"/>
      <c r="O51" s="6"/>
      <c r="P51" s="258"/>
      <c r="Q51" s="259"/>
      <c r="R51" s="6"/>
      <c r="S51" s="94"/>
      <c r="T51" s="89"/>
      <c r="U51" s="6"/>
      <c r="V51" s="22"/>
      <c r="W51" s="6"/>
      <c r="X51" s="90"/>
      <c r="Y51" s="6"/>
      <c r="Z51" s="17"/>
      <c r="AA51" s="247">
        <v>1</v>
      </c>
      <c r="AB51" s="248" t="str">
        <f>IFERROR(VLOOKUP($Z$49&amp;AA51,抽選結果!$B:$D,3,FALSE),"")</f>
        <v>FC　ＳＨＵＪＡＫＵ</v>
      </c>
      <c r="AC51" s="248"/>
      <c r="AD51" s="248"/>
      <c r="AF51" s="265"/>
    </row>
    <row r="52" spans="1:32" ht="20.100000000000001" customHeight="1" thickBot="1">
      <c r="A52" s="266"/>
      <c r="C52" s="248"/>
      <c r="D52" s="248"/>
      <c r="E52" s="248"/>
      <c r="F52" s="247"/>
      <c r="G52" s="17"/>
      <c r="H52" s="17"/>
      <c r="I52" s="89"/>
      <c r="J52" s="6"/>
      <c r="K52" s="36"/>
      <c r="L52" s="246" t="s">
        <v>134</v>
      </c>
      <c r="M52" s="255"/>
      <c r="N52" s="93"/>
      <c r="O52" s="6"/>
      <c r="P52" s="260"/>
      <c r="Q52" s="261"/>
      <c r="R52" s="6"/>
      <c r="S52" s="94"/>
      <c r="T52" s="89"/>
      <c r="U52" s="270" t="s">
        <v>135</v>
      </c>
      <c r="V52" s="22"/>
      <c r="W52" s="6"/>
      <c r="X52" s="90"/>
      <c r="Y52" s="6"/>
      <c r="Z52" s="17"/>
      <c r="AA52" s="247"/>
      <c r="AB52" s="248"/>
      <c r="AC52" s="248"/>
      <c r="AD52" s="248"/>
      <c r="AF52" s="266"/>
    </row>
    <row r="53" spans="1:32" ht="15" customHeight="1" thickTop="1">
      <c r="C53" s="79"/>
      <c r="D53" s="79"/>
      <c r="E53" s="79"/>
      <c r="F53" s="73"/>
      <c r="G53" s="17"/>
      <c r="H53" s="17"/>
      <c r="I53" s="89"/>
      <c r="J53" s="6"/>
      <c r="K53" s="20"/>
      <c r="L53" s="268"/>
      <c r="M53" s="272"/>
      <c r="N53" s="95"/>
      <c r="O53" s="6"/>
      <c r="P53" s="78"/>
      <c r="Q53" s="78"/>
      <c r="R53" s="6"/>
      <c r="S53" s="96"/>
      <c r="T53" s="103"/>
      <c r="U53" s="271"/>
      <c r="V53" s="24"/>
      <c r="W53" s="6"/>
      <c r="X53" s="90"/>
      <c r="Y53" s="6"/>
      <c r="Z53" s="17"/>
      <c r="AA53" s="73"/>
      <c r="AB53" s="71"/>
      <c r="AC53" s="71"/>
      <c r="AD53" s="71"/>
    </row>
    <row r="54" spans="1:32" ht="15" customHeight="1">
      <c r="C54" s="80"/>
      <c r="D54" s="80"/>
      <c r="E54" s="80"/>
      <c r="F54" s="38"/>
      <c r="G54" s="17"/>
      <c r="H54" s="17"/>
      <c r="I54" s="89"/>
      <c r="J54" s="6"/>
      <c r="K54" s="20"/>
      <c r="L54" s="17"/>
      <c r="M54" s="105"/>
      <c r="N54" s="89"/>
      <c r="O54" s="6"/>
      <c r="P54" s="78"/>
      <c r="Q54" s="78"/>
      <c r="R54" s="6"/>
      <c r="S54" s="90"/>
      <c r="T54" s="6"/>
      <c r="U54" s="6"/>
      <c r="V54" s="24"/>
      <c r="W54" s="6"/>
      <c r="X54" s="90"/>
      <c r="Y54" s="6"/>
      <c r="Z54" s="17"/>
      <c r="AA54" s="38"/>
      <c r="AB54" s="72"/>
      <c r="AC54" s="72"/>
      <c r="AD54" s="72"/>
    </row>
    <row r="55" spans="1:32" ht="20.100000000000001" customHeight="1">
      <c r="A55" s="264" t="str">
        <f>IFERROR(VLOOKUP("CD",抽選結果!E13:F16,2,FALSE)&amp;"B","")</f>
        <v>別処山公園B</v>
      </c>
      <c r="C55" s="262" t="str">
        <f>IFERROR(VLOOKUP($G$57&amp;F55,抽選結果!$B:$D,3,FALSE),"")</f>
        <v>南河内サッカースポーツ少年団</v>
      </c>
      <c r="D55" s="262"/>
      <c r="E55" s="262"/>
      <c r="F55" s="247">
        <v>1</v>
      </c>
      <c r="G55" s="17"/>
      <c r="H55" s="17"/>
      <c r="I55" s="89"/>
      <c r="J55" s="6"/>
      <c r="K55" s="36"/>
      <c r="L55" s="6"/>
      <c r="M55" s="90"/>
      <c r="N55" s="89"/>
      <c r="O55" s="6"/>
      <c r="P55" s="35"/>
      <c r="Q55" s="35"/>
      <c r="R55" s="6"/>
      <c r="S55" s="90"/>
      <c r="T55" s="6"/>
      <c r="U55" s="6"/>
      <c r="V55" s="22"/>
      <c r="W55" s="6"/>
      <c r="X55" s="90"/>
      <c r="Y55" s="6"/>
      <c r="Z55" s="17"/>
      <c r="AA55" s="247">
        <v>6</v>
      </c>
      <c r="AB55" s="412" t="str">
        <f>IFERROR(VLOOKUP($Z$65&amp;AA55,抽選結果!$B:$D,3,FALSE),"")</f>
        <v>ＫＯＨＡＲＵ　ＰＲＯＵＤ栃木フットボールクラブ</v>
      </c>
      <c r="AC55" s="412"/>
      <c r="AD55" s="412"/>
      <c r="AF55" s="264" t="str">
        <f>IFERROR(VLOOKUP("EF",抽選結果!E13:F16,2,FALSE)&amp;"A","")</f>
        <v>大平運動公園多目的広場A</v>
      </c>
    </row>
    <row r="56" spans="1:32" ht="20.100000000000001" customHeight="1">
      <c r="A56" s="265"/>
      <c r="C56" s="262"/>
      <c r="D56" s="262"/>
      <c r="E56" s="262"/>
      <c r="F56" s="247"/>
      <c r="G56" s="17"/>
      <c r="H56" s="17"/>
      <c r="I56" s="89"/>
      <c r="J56" s="6"/>
      <c r="K56" s="39"/>
      <c r="L56" s="84"/>
      <c r="M56" s="90"/>
      <c r="N56" s="89"/>
      <c r="O56" s="6"/>
      <c r="P56" s="35"/>
      <c r="Q56" s="35"/>
      <c r="R56" s="6"/>
      <c r="S56" s="90"/>
      <c r="T56" s="6"/>
      <c r="U56" s="6"/>
      <c r="V56" s="40"/>
      <c r="W56" s="77"/>
      <c r="X56" s="90"/>
      <c r="Y56" s="6"/>
      <c r="Z56" s="17"/>
      <c r="AA56" s="247"/>
      <c r="AB56" s="412"/>
      <c r="AC56" s="412"/>
      <c r="AD56" s="412"/>
      <c r="AF56" s="265"/>
    </row>
    <row r="57" spans="1:32" ht="20.100000000000001" customHeight="1" thickBot="1">
      <c r="A57" s="265"/>
      <c r="C57" s="248" t="str">
        <f>IFERROR(VLOOKUP($G$57&amp;F57,抽選結果!$B:$D,3,FALSE),"")</f>
        <v>大山フットボールクラブアミーゴ</v>
      </c>
      <c r="D57" s="248"/>
      <c r="E57" s="248"/>
      <c r="F57" s="247">
        <v>2</v>
      </c>
      <c r="G57" s="252" t="s">
        <v>136</v>
      </c>
      <c r="H57" s="6"/>
      <c r="I57" s="89"/>
      <c r="J57" s="6"/>
      <c r="K57" s="39"/>
      <c r="L57" s="84"/>
      <c r="M57" s="90"/>
      <c r="N57" s="89"/>
      <c r="O57" s="6"/>
      <c r="P57" s="35"/>
      <c r="Q57" s="35"/>
      <c r="R57" s="6"/>
      <c r="S57" s="90"/>
      <c r="T57" s="6"/>
      <c r="U57" s="6"/>
      <c r="V57" s="40"/>
      <c r="W57" s="77"/>
      <c r="X57" s="90"/>
      <c r="Y57" s="6"/>
      <c r="Z57" s="252" t="s">
        <v>137</v>
      </c>
      <c r="AA57" s="247">
        <v>5</v>
      </c>
      <c r="AB57" s="249" t="str">
        <f>IFERROR(VLOOKUP($Z$65&amp;AA57,抽選結果!$B:$D,3,FALSE),"")</f>
        <v>緑が丘ＹＦＣサッカー教室</v>
      </c>
      <c r="AC57" s="249"/>
      <c r="AD57" s="249"/>
      <c r="AF57" s="265"/>
    </row>
    <row r="58" spans="1:32" ht="20.100000000000001" customHeight="1" thickTop="1">
      <c r="A58" s="265"/>
      <c r="C58" s="248"/>
      <c r="D58" s="248"/>
      <c r="E58" s="248"/>
      <c r="F58" s="253"/>
      <c r="G58" s="252"/>
      <c r="H58" s="214"/>
      <c r="I58" s="215"/>
      <c r="J58" s="6"/>
      <c r="K58" s="39"/>
      <c r="L58" s="84"/>
      <c r="M58" s="90"/>
      <c r="N58" s="87"/>
      <c r="O58" s="1"/>
      <c r="R58" s="1"/>
      <c r="S58" s="88"/>
      <c r="T58" s="1"/>
      <c r="U58" s="1"/>
      <c r="V58" s="40"/>
      <c r="W58" s="77"/>
      <c r="X58" s="219"/>
      <c r="Y58" s="214"/>
      <c r="Z58" s="252"/>
      <c r="AA58" s="247"/>
      <c r="AB58" s="249"/>
      <c r="AC58" s="249"/>
      <c r="AD58" s="249"/>
      <c r="AF58" s="265"/>
    </row>
    <row r="59" spans="1:32" ht="20.100000000000001" customHeight="1">
      <c r="A59" s="265"/>
      <c r="C59" s="411" t="str">
        <f>IFERROR(VLOOKUP($G$57&amp;F59,抽選結果!$B:$D,3,FALSE),"")</f>
        <v>さくらボン・ディ・ボーラ</v>
      </c>
      <c r="D59" s="411"/>
      <c r="E59" s="411"/>
      <c r="F59" s="247">
        <v>3</v>
      </c>
      <c r="G59" s="17"/>
      <c r="H59" s="216"/>
      <c r="I59" s="93"/>
      <c r="J59" s="6"/>
      <c r="K59" s="39"/>
      <c r="L59" s="84"/>
      <c r="M59" s="90"/>
      <c r="N59" s="87"/>
      <c r="O59" s="1"/>
      <c r="R59" s="1"/>
      <c r="S59" s="88"/>
      <c r="T59" s="1"/>
      <c r="U59" s="1"/>
      <c r="V59" s="40"/>
      <c r="W59" s="77"/>
      <c r="X59" s="94"/>
      <c r="Y59" s="220"/>
      <c r="Z59" s="17"/>
      <c r="AA59" s="247">
        <v>4</v>
      </c>
      <c r="AB59" s="248" t="str">
        <f>IFERROR(VLOOKUP($Z$65&amp;AA59,抽選結果!$B:$D,3,FALSE),"")</f>
        <v>鹿沼西ＦＣ</v>
      </c>
      <c r="AC59" s="248"/>
      <c r="AD59" s="248"/>
      <c r="AF59" s="265"/>
    </row>
    <row r="60" spans="1:32" ht="20.100000000000001" customHeight="1">
      <c r="A60" s="265"/>
      <c r="C60" s="411"/>
      <c r="D60" s="411"/>
      <c r="E60" s="411"/>
      <c r="F60" s="247"/>
      <c r="G60" s="17"/>
      <c r="H60" s="216"/>
      <c r="I60" s="93"/>
      <c r="J60" s="6"/>
      <c r="K60" s="39"/>
      <c r="L60" s="84"/>
      <c r="M60" s="90"/>
      <c r="N60" s="87"/>
      <c r="O60" s="1"/>
      <c r="R60" s="1"/>
      <c r="S60" s="88"/>
      <c r="T60" s="1"/>
      <c r="U60" s="1"/>
      <c r="V60" s="40"/>
      <c r="W60" s="77"/>
      <c r="X60" s="94"/>
      <c r="Y60" s="220"/>
      <c r="Z60" s="17"/>
      <c r="AA60" s="247"/>
      <c r="AB60" s="248"/>
      <c r="AC60" s="248"/>
      <c r="AD60" s="248"/>
      <c r="AF60" s="265"/>
    </row>
    <row r="61" spans="1:32" ht="6" customHeight="1">
      <c r="A61" s="265"/>
      <c r="C61" s="97"/>
      <c r="D61" s="97"/>
      <c r="E61" s="97"/>
      <c r="F61" s="73"/>
      <c r="G61" s="17"/>
      <c r="H61" s="216"/>
      <c r="I61" s="93"/>
      <c r="J61" s="38"/>
      <c r="K61" s="41"/>
      <c r="L61" s="84"/>
      <c r="M61" s="90"/>
      <c r="N61" s="87"/>
      <c r="O61" s="1"/>
      <c r="R61" s="1"/>
      <c r="S61" s="88"/>
      <c r="T61" s="1"/>
      <c r="U61" s="1"/>
      <c r="V61" s="101"/>
      <c r="W61" s="104"/>
      <c r="X61" s="94"/>
      <c r="Y61" s="220"/>
      <c r="Z61" s="17"/>
      <c r="AA61" s="73"/>
      <c r="AB61" s="98"/>
      <c r="AC61" s="98"/>
      <c r="AD61" s="98"/>
      <c r="AF61" s="265"/>
    </row>
    <row r="62" spans="1:32" ht="6" customHeight="1">
      <c r="A62" s="265"/>
      <c r="C62" s="99"/>
      <c r="D62" s="99"/>
      <c r="E62" s="99"/>
      <c r="F62" s="38"/>
      <c r="G62" s="17"/>
      <c r="H62" s="216"/>
      <c r="I62" s="93"/>
      <c r="J62" s="6"/>
      <c r="K62" s="84"/>
      <c r="L62" s="84"/>
      <c r="M62" s="90"/>
      <c r="N62" s="87"/>
      <c r="O62" s="1"/>
      <c r="R62" s="1"/>
      <c r="S62" s="88"/>
      <c r="T62" s="1"/>
      <c r="U62" s="1"/>
      <c r="V62" s="84"/>
      <c r="W62" s="77"/>
      <c r="X62" s="94"/>
      <c r="Y62" s="220"/>
      <c r="Z62" s="17"/>
      <c r="AA62" s="38"/>
      <c r="AB62" s="100"/>
      <c r="AC62" s="100"/>
      <c r="AD62" s="100"/>
      <c r="AF62" s="265"/>
    </row>
    <row r="63" spans="1:32" ht="20.100000000000001" customHeight="1">
      <c r="A63" s="265"/>
      <c r="C63" s="248" t="str">
        <f>IFERROR(VLOOKUP($G$57&amp;F63,抽選結果!$B:$D,3,FALSE),"")</f>
        <v>陽東サッカースポーツ少年団</v>
      </c>
      <c r="D63" s="248"/>
      <c r="E63" s="248"/>
      <c r="F63" s="247">
        <v>4</v>
      </c>
      <c r="G63" s="17"/>
      <c r="H63" s="216"/>
      <c r="I63" s="93"/>
      <c r="J63" s="6"/>
      <c r="K63" s="84"/>
      <c r="L63" s="84"/>
      <c r="M63" s="90"/>
      <c r="N63" s="87"/>
      <c r="O63" s="1"/>
      <c r="R63" s="1"/>
      <c r="S63" s="88"/>
      <c r="T63" s="1"/>
      <c r="U63" s="1"/>
      <c r="V63" s="84"/>
      <c r="W63" s="77"/>
      <c r="X63" s="94"/>
      <c r="Y63" s="220"/>
      <c r="Z63" s="17"/>
      <c r="AA63" s="247">
        <v>3</v>
      </c>
      <c r="AB63" s="249" t="str">
        <f>IFERROR(VLOOKUP($Z$65&amp;AA63,抽選結果!$B:$D,3,FALSE),"")</f>
        <v>石井フットボールクラブ</v>
      </c>
      <c r="AC63" s="249"/>
      <c r="AD63" s="249"/>
      <c r="AF63" s="265"/>
    </row>
    <row r="64" spans="1:32" ht="20.100000000000001" customHeight="1">
      <c r="A64" s="265"/>
      <c r="C64" s="248"/>
      <c r="D64" s="248"/>
      <c r="E64" s="248"/>
      <c r="F64" s="247"/>
      <c r="G64" s="17"/>
      <c r="H64" s="216"/>
      <c r="I64" s="93"/>
      <c r="J64" s="6"/>
      <c r="K64" s="84"/>
      <c r="L64" s="84"/>
      <c r="M64" s="90"/>
      <c r="N64" s="87"/>
      <c r="O64" s="1"/>
      <c r="R64" s="1"/>
      <c r="S64" s="88"/>
      <c r="T64" s="1"/>
      <c r="U64" s="1"/>
      <c r="V64" s="84"/>
      <c r="W64" s="77"/>
      <c r="X64" s="94"/>
      <c r="Y64" s="220"/>
      <c r="Z64" s="17"/>
      <c r="AA64" s="247"/>
      <c r="AB64" s="249"/>
      <c r="AC64" s="249"/>
      <c r="AD64" s="249"/>
      <c r="AF64" s="265"/>
    </row>
    <row r="65" spans="1:32" ht="20.100000000000001" customHeight="1" thickBot="1">
      <c r="A65" s="265"/>
      <c r="C65" s="248" t="str">
        <f>IFERROR(VLOOKUP($G$57&amp;F65,抽選結果!$B:$D,3,FALSE),"")</f>
        <v>三重・山前ＦＣ</v>
      </c>
      <c r="D65" s="248"/>
      <c r="E65" s="248"/>
      <c r="F65" s="247">
        <v>5</v>
      </c>
      <c r="G65" s="252" t="s">
        <v>138</v>
      </c>
      <c r="H65" s="217"/>
      <c r="I65" s="218"/>
      <c r="J65" s="6"/>
      <c r="K65" s="84"/>
      <c r="L65" s="84"/>
      <c r="M65" s="90"/>
      <c r="N65" s="87"/>
      <c r="O65" s="1"/>
      <c r="R65" s="1"/>
      <c r="S65" s="88"/>
      <c r="T65" s="1"/>
      <c r="U65" s="1"/>
      <c r="V65" s="84"/>
      <c r="W65" s="77"/>
      <c r="X65" s="221"/>
      <c r="Y65" s="217"/>
      <c r="Z65" s="252" t="s">
        <v>139</v>
      </c>
      <c r="AA65" s="247">
        <v>2</v>
      </c>
      <c r="AB65" s="248" t="str">
        <f>IFERROR(VLOOKUP($Z$65&amp;AA65,抽選結果!$B:$D,3,FALSE),"")</f>
        <v>ＧＲＳ足利Ｊｒ．</v>
      </c>
      <c r="AC65" s="248"/>
      <c r="AD65" s="248"/>
      <c r="AF65" s="265"/>
    </row>
    <row r="66" spans="1:32" ht="20.100000000000001" customHeight="1" thickTop="1">
      <c r="A66" s="265"/>
      <c r="C66" s="248"/>
      <c r="D66" s="248"/>
      <c r="E66" s="248"/>
      <c r="F66" s="247"/>
      <c r="G66" s="252"/>
      <c r="H66" s="6"/>
      <c r="I66" s="89"/>
      <c r="J66" s="6"/>
      <c r="K66" s="84"/>
      <c r="L66" s="84"/>
      <c r="M66" s="90"/>
      <c r="N66" s="87"/>
      <c r="O66" s="1"/>
      <c r="R66" s="1"/>
      <c r="S66" s="88"/>
      <c r="T66" s="1"/>
      <c r="U66" s="1"/>
      <c r="V66" s="84"/>
      <c r="W66" s="77"/>
      <c r="X66" s="90"/>
      <c r="Y66" s="6"/>
      <c r="Z66" s="252"/>
      <c r="AA66" s="247"/>
      <c r="AB66" s="248"/>
      <c r="AC66" s="248"/>
      <c r="AD66" s="248"/>
      <c r="AF66" s="265"/>
    </row>
    <row r="67" spans="1:32" ht="20.100000000000001" customHeight="1">
      <c r="A67" s="265"/>
      <c r="C67" s="411" t="str">
        <f>IFERROR(VLOOKUP($G$57&amp;F67,抽選結果!$B:$D,3,FALSE),"")</f>
        <v>ＪＦＣアミスタ市貝</v>
      </c>
      <c r="D67" s="411"/>
      <c r="E67" s="411"/>
      <c r="F67" s="247">
        <v>6</v>
      </c>
      <c r="G67" s="17"/>
      <c r="H67" s="17"/>
      <c r="I67" s="89"/>
      <c r="J67" s="6"/>
      <c r="K67" s="84"/>
      <c r="L67" s="84"/>
      <c r="M67" s="90"/>
      <c r="N67" s="87"/>
      <c r="O67" s="1"/>
      <c r="R67" s="1"/>
      <c r="S67" s="88"/>
      <c r="T67" s="1"/>
      <c r="U67" s="1"/>
      <c r="V67" s="84"/>
      <c r="W67" s="77"/>
      <c r="X67" s="90"/>
      <c r="Y67" s="6"/>
      <c r="Z67" s="17"/>
      <c r="AA67" s="247">
        <v>1</v>
      </c>
      <c r="AB67" s="412" t="str">
        <f>IFERROR(VLOOKUP($Z$65&amp;AA67,抽選結果!$B:$D,3,FALSE),"")</f>
        <v>栃木ウーヴァＦＣ・Ｕ－１２</v>
      </c>
      <c r="AC67" s="412"/>
      <c r="AD67" s="412"/>
      <c r="AF67" s="265"/>
    </row>
    <row r="68" spans="1:32" ht="20.100000000000001" customHeight="1">
      <c r="A68" s="266"/>
      <c r="C68" s="411"/>
      <c r="D68" s="411"/>
      <c r="E68" s="411"/>
      <c r="F68" s="247"/>
      <c r="G68" s="17"/>
      <c r="H68" s="17"/>
      <c r="I68" s="89"/>
      <c r="J68" s="6"/>
      <c r="K68" s="84"/>
      <c r="L68" s="84"/>
      <c r="M68" s="90"/>
      <c r="N68" s="87"/>
      <c r="O68" s="1"/>
      <c r="R68" s="1"/>
      <c r="S68" s="88"/>
      <c r="T68" s="1"/>
      <c r="U68" s="1"/>
      <c r="V68" s="84"/>
      <c r="W68" s="77"/>
      <c r="X68" s="90"/>
      <c r="Y68" s="6"/>
      <c r="Z68" s="17"/>
      <c r="AA68" s="247"/>
      <c r="AB68" s="412"/>
      <c r="AC68" s="412"/>
      <c r="AD68" s="412"/>
      <c r="AF68" s="266"/>
    </row>
  </sheetData>
  <mergeCells count="137">
    <mergeCell ref="D1:AB2"/>
    <mergeCell ref="C41:E42"/>
    <mergeCell ref="F41:F42"/>
    <mergeCell ref="AA41:AA42"/>
    <mergeCell ref="F51:F52"/>
    <mergeCell ref="AA51:AA52"/>
    <mergeCell ref="AA23:AA24"/>
    <mergeCell ref="L52:L53"/>
    <mergeCell ref="U22:U23"/>
    <mergeCell ref="U52:U53"/>
    <mergeCell ref="M52:M53"/>
    <mergeCell ref="F47:F48"/>
    <mergeCell ref="F33:F34"/>
    <mergeCell ref="F31:F32"/>
    <mergeCell ref="G25:G26"/>
    <mergeCell ref="F49:F50"/>
    <mergeCell ref="Z3:AD3"/>
    <mergeCell ref="AB31:AD32"/>
    <mergeCell ref="AB33:AD34"/>
    <mergeCell ref="G9:G10"/>
    <mergeCell ref="P23:Q35"/>
    <mergeCell ref="N5:S5"/>
    <mergeCell ref="I5:M5"/>
    <mergeCell ref="C7:E8"/>
    <mergeCell ref="G65:G66"/>
    <mergeCell ref="G57:G58"/>
    <mergeCell ref="G49:G50"/>
    <mergeCell ref="G41:G42"/>
    <mergeCell ref="G33:G34"/>
    <mergeCell ref="AF55:AF68"/>
    <mergeCell ref="AF39:AF52"/>
    <mergeCell ref="AF23:AF36"/>
    <mergeCell ref="AF7:AF20"/>
    <mergeCell ref="AB67:AD68"/>
    <mergeCell ref="AB65:AD66"/>
    <mergeCell ref="AB63:AD64"/>
    <mergeCell ref="AB59:AD60"/>
    <mergeCell ref="AA67:AA68"/>
    <mergeCell ref="AA65:AA66"/>
    <mergeCell ref="AA63:AA64"/>
    <mergeCell ref="AA59:AA60"/>
    <mergeCell ref="AB47:AD48"/>
    <mergeCell ref="AA17:AA18"/>
    <mergeCell ref="AA31:AA32"/>
    <mergeCell ref="AA33:AA34"/>
    <mergeCell ref="AA47:AA48"/>
    <mergeCell ref="AA49:AA50"/>
    <mergeCell ref="AB17:AD18"/>
    <mergeCell ref="A55:A68"/>
    <mergeCell ref="A39:A52"/>
    <mergeCell ref="A23:A36"/>
    <mergeCell ref="A7:A20"/>
    <mergeCell ref="Z9:Z10"/>
    <mergeCell ref="Z17:Z18"/>
    <mergeCell ref="Z25:Z26"/>
    <mergeCell ref="Z33:Z34"/>
    <mergeCell ref="Z41:Z42"/>
    <mergeCell ref="Z49:Z50"/>
    <mergeCell ref="Z57:Z58"/>
    <mergeCell ref="Z65:Z66"/>
    <mergeCell ref="F67:F68"/>
    <mergeCell ref="F65:F66"/>
    <mergeCell ref="F63:F64"/>
    <mergeCell ref="F59:F60"/>
    <mergeCell ref="C67:E68"/>
    <mergeCell ref="C65:E66"/>
    <mergeCell ref="C63:E64"/>
    <mergeCell ref="C59:E60"/>
    <mergeCell ref="C47:E48"/>
    <mergeCell ref="C33:E34"/>
    <mergeCell ref="C31:E32"/>
    <mergeCell ref="F17:F18"/>
    <mergeCell ref="F7:F8"/>
    <mergeCell ref="C23:E24"/>
    <mergeCell ref="F23:F24"/>
    <mergeCell ref="C27:E28"/>
    <mergeCell ref="F27:F28"/>
    <mergeCell ref="F19:F20"/>
    <mergeCell ref="C9:E10"/>
    <mergeCell ref="F9:F10"/>
    <mergeCell ref="C5:H5"/>
    <mergeCell ref="C15:E16"/>
    <mergeCell ref="F15:F16"/>
    <mergeCell ref="C57:E58"/>
    <mergeCell ref="F57:F58"/>
    <mergeCell ref="AA57:AA58"/>
    <mergeCell ref="AB57:AD58"/>
    <mergeCell ref="AB43:AD44"/>
    <mergeCell ref="AB55:AD56"/>
    <mergeCell ref="AB49:AD50"/>
    <mergeCell ref="AB51:AD52"/>
    <mergeCell ref="M22:M23"/>
    <mergeCell ref="C35:E36"/>
    <mergeCell ref="F35:F36"/>
    <mergeCell ref="AA35:AA36"/>
    <mergeCell ref="F43:F44"/>
    <mergeCell ref="AA43:AA44"/>
    <mergeCell ref="P39:Q52"/>
    <mergeCell ref="C55:E56"/>
    <mergeCell ref="F55:F56"/>
    <mergeCell ref="AA55:AA56"/>
    <mergeCell ref="C39:E40"/>
    <mergeCell ref="F39:F40"/>
    <mergeCell ref="AA39:AA40"/>
    <mergeCell ref="C43:E44"/>
    <mergeCell ref="C49:E50"/>
    <mergeCell ref="C51:E52"/>
    <mergeCell ref="C11:E12"/>
    <mergeCell ref="F11:F12"/>
    <mergeCell ref="C19:E20"/>
    <mergeCell ref="C25:E26"/>
    <mergeCell ref="F25:F26"/>
    <mergeCell ref="AA25:AA26"/>
    <mergeCell ref="AB25:AD26"/>
    <mergeCell ref="C17:E18"/>
    <mergeCell ref="G17:G18"/>
    <mergeCell ref="AB23:AD24"/>
    <mergeCell ref="AA19:AA20"/>
    <mergeCell ref="AB19:AD20"/>
    <mergeCell ref="AB15:AD16"/>
    <mergeCell ref="Y5:AD5"/>
    <mergeCell ref="K31:L44"/>
    <mergeCell ref="L22:L23"/>
    <mergeCell ref="U31:V44"/>
    <mergeCell ref="AA11:AA12"/>
    <mergeCell ref="AB11:AD12"/>
    <mergeCell ref="AB7:AD8"/>
    <mergeCell ref="AA15:AA16"/>
    <mergeCell ref="AB39:AD40"/>
    <mergeCell ref="AB41:AD42"/>
    <mergeCell ref="AB35:AD36"/>
    <mergeCell ref="AA27:AA28"/>
    <mergeCell ref="AB27:AD28"/>
    <mergeCell ref="AA7:AA8"/>
    <mergeCell ref="T5:X5"/>
    <mergeCell ref="AA9:AA10"/>
    <mergeCell ref="AB9:AD10"/>
  </mergeCells>
  <phoneticPr fontId="3"/>
  <printOptions horizontalCentered="1" verticalCentered="1"/>
  <pageMargins left="0.59055118110236227" right="0.59055118110236227" top="0.78740157480314965" bottom="0.78740157480314965" header="0" footer="0.51181102362204722"/>
  <pageSetup paperSize="9" scale="64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customWidth="1"/>
    <col min="28" max="28" width="5.6640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274">
        <f>U11組合せ!C5</f>
        <v>44549</v>
      </c>
      <c r="I1" s="275"/>
      <c r="J1" s="275"/>
      <c r="K1" s="275"/>
      <c r="L1" s="275"/>
      <c r="O1" s="275" t="s">
        <v>141</v>
      </c>
      <c r="P1" s="275"/>
      <c r="Q1" s="275"/>
      <c r="R1" s="275" t="str">
        <f>U11組合せ!A7</f>
        <v>五十部運動公園サッカー場A</v>
      </c>
      <c r="S1" s="275"/>
      <c r="T1" s="275"/>
      <c r="U1" s="275"/>
      <c r="V1" s="275"/>
      <c r="W1" s="275"/>
      <c r="X1" s="275"/>
      <c r="Y1" s="275"/>
      <c r="Z1" s="275"/>
      <c r="AA1" s="275"/>
    </row>
    <row r="2" spans="1:28" ht="9.9" customHeight="1">
      <c r="A2" s="8"/>
      <c r="B2" s="8"/>
      <c r="C2" s="8"/>
      <c r="O2" s="65"/>
      <c r="P2" s="65"/>
      <c r="Q2" s="65"/>
      <c r="R2" s="10"/>
      <c r="S2" s="10"/>
      <c r="T2" s="10"/>
      <c r="U2" s="10"/>
      <c r="V2" s="10"/>
      <c r="W2" s="10"/>
    </row>
    <row r="3" spans="1:28" ht="20.100000000000001" customHeight="1">
      <c r="A3" s="8"/>
      <c r="E3" s="47"/>
      <c r="H3" s="276" t="s">
        <v>118</v>
      </c>
      <c r="I3" s="276"/>
      <c r="J3" s="14"/>
      <c r="K3" s="14"/>
      <c r="L3" s="14"/>
      <c r="M3" s="14"/>
      <c r="N3" s="14"/>
      <c r="O3" s="14"/>
      <c r="P3" s="66"/>
      <c r="Q3" s="66"/>
      <c r="R3" s="66"/>
      <c r="S3" s="276" t="s">
        <v>120</v>
      </c>
      <c r="T3" s="276"/>
      <c r="U3" s="14"/>
      <c r="V3" s="48"/>
      <c r="W3" s="48"/>
      <c r="X3" s="14"/>
      <c r="Y3" s="14"/>
      <c r="Z3" s="14"/>
      <c r="AA3" s="14"/>
    </row>
    <row r="4" spans="1:28" ht="20.100000000000001" customHeight="1" thickBot="1">
      <c r="A4" s="1"/>
      <c r="E4" s="1"/>
      <c r="F4" s="7"/>
      <c r="G4" s="7"/>
      <c r="H4" s="7"/>
      <c r="I4" s="375"/>
      <c r="J4" s="222"/>
      <c r="K4" s="222"/>
      <c r="L4" s="222"/>
      <c r="M4" s="222"/>
      <c r="N4" s="222"/>
      <c r="O4" s="222"/>
      <c r="P4" s="222"/>
      <c r="Q4" s="7"/>
      <c r="R4" s="7"/>
      <c r="S4" s="224"/>
      <c r="T4" s="222"/>
      <c r="V4" s="1"/>
      <c r="W4" s="1"/>
      <c r="Z4" s="1"/>
    </row>
    <row r="5" spans="1:28" ht="20.100000000000001" customHeight="1" thickTop="1">
      <c r="A5" s="1"/>
      <c r="E5" s="64"/>
      <c r="F5" s="11"/>
      <c r="G5" s="1"/>
      <c r="H5" s="1"/>
      <c r="I5" s="376"/>
      <c r="J5" s="377"/>
      <c r="K5" s="378"/>
      <c r="L5" s="222"/>
      <c r="M5" s="1"/>
      <c r="N5" s="1"/>
      <c r="O5" s="1"/>
      <c r="P5" s="4"/>
      <c r="Q5" s="2"/>
      <c r="R5" s="1"/>
      <c r="S5" s="193"/>
      <c r="T5" s="376"/>
      <c r="U5" s="377"/>
      <c r="V5" s="378"/>
      <c r="W5" s="2"/>
      <c r="X5" s="1"/>
      <c r="Y5" s="1"/>
      <c r="Z5" s="1"/>
    </row>
    <row r="6" spans="1:28" ht="20.100000000000001" customHeight="1">
      <c r="A6" s="1"/>
      <c r="E6" s="277">
        <v>1</v>
      </c>
      <c r="F6" s="277"/>
      <c r="G6" s="1"/>
      <c r="H6" s="277">
        <v>2</v>
      </c>
      <c r="I6" s="277"/>
      <c r="J6" s="1"/>
      <c r="K6" s="277">
        <v>3</v>
      </c>
      <c r="L6" s="277"/>
      <c r="M6" s="1"/>
      <c r="N6" s="1"/>
      <c r="O6" s="1"/>
      <c r="P6" s="277">
        <v>4</v>
      </c>
      <c r="Q6" s="277"/>
      <c r="R6" s="1"/>
      <c r="S6" s="277">
        <v>5</v>
      </c>
      <c r="T6" s="277"/>
      <c r="U6" s="1"/>
      <c r="V6" s="277">
        <v>6</v>
      </c>
      <c r="W6" s="277"/>
      <c r="X6" s="1"/>
      <c r="Y6" s="277"/>
      <c r="Z6" s="277"/>
    </row>
    <row r="7" spans="1:28" ht="20.100000000000001" customHeight="1">
      <c r="A7" s="1"/>
      <c r="D7" s="6"/>
      <c r="E7" s="278" t="str">
        <f>U11組合せ!C7</f>
        <v>ＦＣ　Riso</v>
      </c>
      <c r="F7" s="278"/>
      <c r="G7" s="3"/>
      <c r="H7" s="278" t="str">
        <f>U11組合せ!C9</f>
        <v>Ｎ　Ｆ　Ｃ</v>
      </c>
      <c r="I7" s="278"/>
      <c r="J7" s="3"/>
      <c r="K7" s="379" t="str">
        <f>U11組合せ!C11</f>
        <v>ＦＣ　ＶＡＬＯＮ</v>
      </c>
      <c r="L7" s="379"/>
      <c r="M7" s="3"/>
      <c r="N7" s="3"/>
      <c r="O7" s="3"/>
      <c r="P7" s="279" t="str">
        <f>U11組合せ!C15</f>
        <v>清原サッカースポーツ少年団</v>
      </c>
      <c r="Q7" s="279"/>
      <c r="R7" s="3"/>
      <c r="S7" s="280" t="str">
        <f>U11組合せ!C17</f>
        <v>ヴェルフェ矢板Ｕ－１２</v>
      </c>
      <c r="T7" s="280"/>
      <c r="U7" s="3"/>
      <c r="V7" s="379" t="str">
        <f>U11組合せ!C19</f>
        <v>黒羽Ｆ・ＦＣ</v>
      </c>
      <c r="W7" s="379"/>
      <c r="X7" s="3"/>
      <c r="Y7" s="278"/>
      <c r="Z7" s="278"/>
    </row>
    <row r="8" spans="1:28" ht="20.100000000000001" customHeight="1">
      <c r="A8" s="1"/>
      <c r="D8" s="6"/>
      <c r="E8" s="278"/>
      <c r="F8" s="278"/>
      <c r="G8" s="3"/>
      <c r="H8" s="278"/>
      <c r="I8" s="278"/>
      <c r="J8" s="3"/>
      <c r="K8" s="379"/>
      <c r="L8" s="379"/>
      <c r="M8" s="3"/>
      <c r="N8" s="3"/>
      <c r="O8" s="3"/>
      <c r="P8" s="279"/>
      <c r="Q8" s="279"/>
      <c r="R8" s="3"/>
      <c r="S8" s="280"/>
      <c r="T8" s="280"/>
      <c r="U8" s="3"/>
      <c r="V8" s="379"/>
      <c r="W8" s="379"/>
      <c r="X8" s="3"/>
      <c r="Y8" s="278"/>
      <c r="Z8" s="278"/>
    </row>
    <row r="9" spans="1:28" ht="20.100000000000001" customHeight="1">
      <c r="A9" s="1"/>
      <c r="D9" s="6"/>
      <c r="E9" s="278"/>
      <c r="F9" s="278"/>
      <c r="G9" s="3"/>
      <c r="H9" s="278"/>
      <c r="I9" s="278"/>
      <c r="J9" s="3"/>
      <c r="K9" s="379"/>
      <c r="L9" s="379"/>
      <c r="M9" s="3"/>
      <c r="N9" s="3"/>
      <c r="O9" s="3"/>
      <c r="P9" s="279"/>
      <c r="Q9" s="279"/>
      <c r="R9" s="3"/>
      <c r="S9" s="280"/>
      <c r="T9" s="280"/>
      <c r="U9" s="3"/>
      <c r="V9" s="379"/>
      <c r="W9" s="379"/>
      <c r="X9" s="3"/>
      <c r="Y9" s="278"/>
      <c r="Z9" s="278"/>
    </row>
    <row r="10" spans="1:28" ht="20.100000000000001" customHeight="1">
      <c r="A10" s="1"/>
      <c r="D10" s="6"/>
      <c r="E10" s="278"/>
      <c r="F10" s="278"/>
      <c r="G10" s="3"/>
      <c r="H10" s="278"/>
      <c r="I10" s="278"/>
      <c r="J10" s="3"/>
      <c r="K10" s="379"/>
      <c r="L10" s="379"/>
      <c r="M10" s="3"/>
      <c r="N10" s="3"/>
      <c r="O10" s="3"/>
      <c r="P10" s="279"/>
      <c r="Q10" s="279"/>
      <c r="R10" s="3"/>
      <c r="S10" s="280"/>
      <c r="T10" s="280"/>
      <c r="U10" s="3"/>
      <c r="V10" s="379"/>
      <c r="W10" s="379"/>
      <c r="X10" s="3"/>
      <c r="Y10" s="278"/>
      <c r="Z10" s="278"/>
    </row>
    <row r="11" spans="1:28" ht="20.100000000000001" customHeight="1">
      <c r="A11" s="1"/>
      <c r="D11" s="6"/>
      <c r="E11" s="278"/>
      <c r="F11" s="278"/>
      <c r="G11" s="3"/>
      <c r="H11" s="278"/>
      <c r="I11" s="278"/>
      <c r="J11" s="3"/>
      <c r="K11" s="379"/>
      <c r="L11" s="379"/>
      <c r="M11" s="3"/>
      <c r="N11" s="3"/>
      <c r="O11" s="3"/>
      <c r="P11" s="279"/>
      <c r="Q11" s="279"/>
      <c r="R11" s="3"/>
      <c r="S11" s="280"/>
      <c r="T11" s="280"/>
      <c r="U11" s="3"/>
      <c r="V11" s="379"/>
      <c r="W11" s="379"/>
      <c r="X11" s="3"/>
      <c r="Y11" s="278"/>
      <c r="Z11" s="278"/>
    </row>
    <row r="12" spans="1:28" ht="20.100000000000001" customHeight="1">
      <c r="A12" s="1"/>
      <c r="D12" s="6"/>
      <c r="E12" s="278"/>
      <c r="F12" s="278"/>
      <c r="G12" s="3"/>
      <c r="H12" s="278"/>
      <c r="I12" s="278"/>
      <c r="J12" s="3"/>
      <c r="K12" s="379"/>
      <c r="L12" s="379"/>
      <c r="M12" s="3"/>
      <c r="N12" s="3"/>
      <c r="O12" s="3"/>
      <c r="P12" s="279"/>
      <c r="Q12" s="279"/>
      <c r="R12" s="3"/>
      <c r="S12" s="280"/>
      <c r="T12" s="280"/>
      <c r="U12" s="3"/>
      <c r="V12" s="379"/>
      <c r="W12" s="379"/>
      <c r="X12" s="3"/>
      <c r="Y12" s="278"/>
      <c r="Z12" s="278"/>
    </row>
    <row r="13" spans="1:28" ht="20.100000000000001" customHeight="1">
      <c r="A13" s="1"/>
      <c r="D13" s="6"/>
      <c r="E13" s="278"/>
      <c r="F13" s="278"/>
      <c r="G13" s="3"/>
      <c r="H13" s="278"/>
      <c r="I13" s="278"/>
      <c r="J13" s="3"/>
      <c r="K13" s="379"/>
      <c r="L13" s="379"/>
      <c r="M13" s="3"/>
      <c r="N13" s="3"/>
      <c r="O13" s="3"/>
      <c r="P13" s="279"/>
      <c r="Q13" s="279"/>
      <c r="R13" s="3"/>
      <c r="S13" s="280"/>
      <c r="T13" s="280"/>
      <c r="U13" s="3"/>
      <c r="V13" s="379"/>
      <c r="W13" s="379"/>
      <c r="X13" s="3"/>
      <c r="Y13" s="278"/>
      <c r="Z13" s="278"/>
    </row>
    <row r="14" spans="1:28" ht="20.100000000000001" customHeight="1">
      <c r="A14" s="1"/>
      <c r="D14" s="6"/>
      <c r="E14" s="278"/>
      <c r="F14" s="278"/>
      <c r="G14" s="3"/>
      <c r="H14" s="278"/>
      <c r="I14" s="278"/>
      <c r="J14" s="3"/>
      <c r="K14" s="379"/>
      <c r="L14" s="379"/>
      <c r="M14" s="3"/>
      <c r="N14" s="3"/>
      <c r="O14" s="3"/>
      <c r="P14" s="279"/>
      <c r="Q14" s="279"/>
      <c r="R14" s="3"/>
      <c r="S14" s="280"/>
      <c r="T14" s="280"/>
      <c r="U14" s="3"/>
      <c r="V14" s="379"/>
      <c r="W14" s="379"/>
      <c r="X14" s="3"/>
      <c r="Y14" s="278"/>
      <c r="Z14" s="278"/>
    </row>
    <row r="15" spans="1:28" ht="20.100000000000001" customHeight="1">
      <c r="A15" s="1"/>
      <c r="D15" s="6"/>
      <c r="E15" s="67"/>
      <c r="F15" s="67"/>
      <c r="G15" s="3"/>
      <c r="H15" s="67"/>
      <c r="I15" s="67"/>
      <c r="J15" s="3"/>
      <c r="K15" s="67"/>
      <c r="L15" s="67"/>
      <c r="M15" s="3"/>
      <c r="N15" s="3"/>
      <c r="O15" s="3"/>
      <c r="P15" s="67"/>
      <c r="Q15" s="67"/>
      <c r="R15" s="3"/>
      <c r="S15" s="67"/>
      <c r="T15" s="67"/>
      <c r="U15" s="3"/>
      <c r="V15" s="67"/>
      <c r="W15" s="67"/>
      <c r="X15" s="3"/>
      <c r="Y15" s="67"/>
      <c r="Z15" s="67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25"/>
      <c r="W16" s="5"/>
      <c r="X16" s="281" t="s">
        <v>142</v>
      </c>
      <c r="Y16" s="281"/>
      <c r="Z16" s="281"/>
      <c r="AA16" s="281"/>
      <c r="AB16" s="5"/>
    </row>
    <row r="17" spans="1:28" ht="20.100000000000001" customHeight="1">
      <c r="A17" s="1"/>
      <c r="B17" s="277" t="s">
        <v>143</v>
      </c>
      <c r="C17" s="282">
        <v>0.375</v>
      </c>
      <c r="D17" s="282"/>
      <c r="E17" s="46"/>
      <c r="F17" s="373" t="str">
        <f>E7</f>
        <v>ＦＣ　Riso</v>
      </c>
      <c r="G17" s="373"/>
      <c r="H17" s="373"/>
      <c r="I17" s="373"/>
      <c r="J17" s="373"/>
      <c r="K17" s="284">
        <f>M17+M18</f>
        <v>2</v>
      </c>
      <c r="L17" s="285" t="s">
        <v>144</v>
      </c>
      <c r="M17" s="199">
        <v>0</v>
      </c>
      <c r="N17" s="199" t="s">
        <v>145</v>
      </c>
      <c r="O17" s="199">
        <v>0</v>
      </c>
      <c r="P17" s="285" t="s">
        <v>146</v>
      </c>
      <c r="Q17" s="286">
        <f>O17+O18</f>
        <v>0</v>
      </c>
      <c r="R17" s="283" t="str">
        <f>H7</f>
        <v>Ｎ　Ｆ　Ｃ</v>
      </c>
      <c r="S17" s="283"/>
      <c r="T17" s="283"/>
      <c r="U17" s="283"/>
      <c r="V17" s="283"/>
      <c r="W17" s="1"/>
      <c r="X17" s="287" t="s">
        <v>147</v>
      </c>
      <c r="Y17" s="287"/>
      <c r="Z17" s="287"/>
      <c r="AA17" s="287"/>
      <c r="AB17" s="1"/>
    </row>
    <row r="18" spans="1:28" ht="20.100000000000001" customHeight="1">
      <c r="A18" s="1"/>
      <c r="B18" s="277"/>
      <c r="C18" s="282"/>
      <c r="D18" s="282"/>
      <c r="E18" s="46"/>
      <c r="F18" s="373"/>
      <c r="G18" s="373"/>
      <c r="H18" s="373"/>
      <c r="I18" s="373"/>
      <c r="J18" s="373"/>
      <c r="K18" s="284"/>
      <c r="L18" s="285"/>
      <c r="M18" s="199">
        <v>2</v>
      </c>
      <c r="N18" s="199" t="s">
        <v>145</v>
      </c>
      <c r="O18" s="199">
        <v>0</v>
      </c>
      <c r="P18" s="285"/>
      <c r="Q18" s="286"/>
      <c r="R18" s="283"/>
      <c r="S18" s="283"/>
      <c r="T18" s="283"/>
      <c r="U18" s="283"/>
      <c r="V18" s="283"/>
      <c r="W18" s="1"/>
      <c r="X18" s="287"/>
      <c r="Y18" s="287"/>
      <c r="Z18" s="287"/>
      <c r="AA18" s="287"/>
      <c r="AB18" s="1"/>
    </row>
    <row r="19" spans="1:28" ht="20.100000000000001" customHeight="1">
      <c r="A19" s="1"/>
      <c r="B19" s="68"/>
      <c r="C19" s="58"/>
      <c r="D19" s="58"/>
      <c r="E19" s="46"/>
      <c r="F19" s="202"/>
      <c r="G19" s="202"/>
      <c r="H19" s="202"/>
      <c r="I19" s="202"/>
      <c r="J19" s="202"/>
      <c r="K19" s="206"/>
      <c r="L19" s="203"/>
      <c r="M19" s="199"/>
      <c r="N19" s="199"/>
      <c r="O19" s="199"/>
      <c r="P19" s="203"/>
      <c r="Q19" s="207"/>
      <c r="R19" s="202"/>
      <c r="S19" s="202"/>
      <c r="T19" s="202"/>
      <c r="U19" s="202"/>
      <c r="V19" s="202"/>
      <c r="W19" s="1"/>
      <c r="X19" s="204"/>
      <c r="Y19" s="204"/>
      <c r="Z19" s="204"/>
      <c r="AA19" s="204"/>
      <c r="AB19" s="1"/>
    </row>
    <row r="20" spans="1:28" ht="20.100000000000001" customHeight="1">
      <c r="A20" s="1"/>
      <c r="B20" s="277" t="s">
        <v>148</v>
      </c>
      <c r="C20" s="282">
        <v>0.40277777777777773</v>
      </c>
      <c r="D20" s="282"/>
      <c r="E20" s="46"/>
      <c r="F20" s="374" t="str">
        <f>P7</f>
        <v>清原サッカースポーツ少年団</v>
      </c>
      <c r="G20" s="374"/>
      <c r="H20" s="374"/>
      <c r="I20" s="374"/>
      <c r="J20" s="374"/>
      <c r="K20" s="284">
        <f>M20+M21</f>
        <v>0</v>
      </c>
      <c r="L20" s="285" t="s">
        <v>144</v>
      </c>
      <c r="M20" s="199">
        <v>0</v>
      </c>
      <c r="N20" s="199" t="s">
        <v>145</v>
      </c>
      <c r="O20" s="199">
        <v>0</v>
      </c>
      <c r="P20" s="285" t="s">
        <v>146</v>
      </c>
      <c r="Q20" s="286">
        <f>O20+O21</f>
        <v>0</v>
      </c>
      <c r="R20" s="374" t="str">
        <f>S7</f>
        <v>ヴェルフェ矢板Ｕ－１２</v>
      </c>
      <c r="S20" s="374"/>
      <c r="T20" s="374"/>
      <c r="U20" s="374"/>
      <c r="V20" s="374"/>
      <c r="W20" s="1"/>
      <c r="X20" s="287" t="s">
        <v>149</v>
      </c>
      <c r="Y20" s="287"/>
      <c r="Z20" s="287"/>
      <c r="AA20" s="287"/>
      <c r="AB20" s="1"/>
    </row>
    <row r="21" spans="1:28" ht="20.100000000000001" customHeight="1">
      <c r="A21" s="1"/>
      <c r="B21" s="277"/>
      <c r="C21" s="282"/>
      <c r="D21" s="282"/>
      <c r="E21" s="46"/>
      <c r="F21" s="374"/>
      <c r="G21" s="374"/>
      <c r="H21" s="374"/>
      <c r="I21" s="374"/>
      <c r="J21" s="374"/>
      <c r="K21" s="284"/>
      <c r="L21" s="285"/>
      <c r="M21" s="199">
        <v>0</v>
      </c>
      <c r="N21" s="199" t="s">
        <v>145</v>
      </c>
      <c r="O21" s="199">
        <v>0</v>
      </c>
      <c r="P21" s="285"/>
      <c r="Q21" s="286"/>
      <c r="R21" s="374"/>
      <c r="S21" s="374"/>
      <c r="T21" s="374"/>
      <c r="U21" s="374"/>
      <c r="V21" s="374"/>
      <c r="W21" s="1"/>
      <c r="X21" s="287"/>
      <c r="Y21" s="287"/>
      <c r="Z21" s="287"/>
      <c r="AA21" s="287"/>
      <c r="AB21" s="1"/>
    </row>
    <row r="22" spans="1:28" ht="20.100000000000001" customHeight="1">
      <c r="A22" s="1"/>
      <c r="B22" s="68"/>
      <c r="C22" s="58"/>
      <c r="D22" s="58"/>
      <c r="E22" s="46"/>
      <c r="F22" s="202"/>
      <c r="G22" s="202"/>
      <c r="H22" s="202"/>
      <c r="I22" s="202"/>
      <c r="J22" s="202"/>
      <c r="K22" s="206"/>
      <c r="L22" s="203"/>
      <c r="M22" s="199"/>
      <c r="N22" s="199"/>
      <c r="O22" s="199"/>
      <c r="P22" s="203"/>
      <c r="Q22" s="207"/>
      <c r="R22" s="202"/>
      <c r="S22" s="202"/>
      <c r="T22" s="202"/>
      <c r="U22" s="202"/>
      <c r="V22" s="202"/>
      <c r="W22" s="1"/>
      <c r="X22" s="204"/>
      <c r="Y22" s="204"/>
      <c r="Z22" s="204"/>
      <c r="AA22" s="204"/>
      <c r="AB22" s="1"/>
    </row>
    <row r="23" spans="1:28" ht="20.100000000000001" customHeight="1">
      <c r="A23" s="1"/>
      <c r="B23" s="277" t="s">
        <v>150</v>
      </c>
      <c r="C23" s="282">
        <v>0.43055555555555558</v>
      </c>
      <c r="D23" s="282"/>
      <c r="E23" s="46"/>
      <c r="F23" s="283" t="str">
        <f>E7</f>
        <v>ＦＣ　Riso</v>
      </c>
      <c r="G23" s="283"/>
      <c r="H23" s="283"/>
      <c r="I23" s="283"/>
      <c r="J23" s="283"/>
      <c r="K23" s="284">
        <f>M23+M24</f>
        <v>0</v>
      </c>
      <c r="L23" s="285" t="s">
        <v>144</v>
      </c>
      <c r="M23" s="199">
        <v>0</v>
      </c>
      <c r="N23" s="199" t="s">
        <v>145</v>
      </c>
      <c r="O23" s="199">
        <v>0</v>
      </c>
      <c r="P23" s="285" t="s">
        <v>146</v>
      </c>
      <c r="Q23" s="286">
        <f>O23+O24</f>
        <v>2</v>
      </c>
      <c r="R23" s="373" t="str">
        <f>K7</f>
        <v>ＦＣ　ＶＡＬＯＮ</v>
      </c>
      <c r="S23" s="373"/>
      <c r="T23" s="373"/>
      <c r="U23" s="373"/>
      <c r="V23" s="373"/>
      <c r="W23" s="1"/>
      <c r="X23" s="287" t="s">
        <v>151</v>
      </c>
      <c r="Y23" s="287"/>
      <c r="Z23" s="287"/>
      <c r="AA23" s="287"/>
      <c r="AB23" s="1"/>
    </row>
    <row r="24" spans="1:28" ht="20.100000000000001" customHeight="1">
      <c r="A24" s="1"/>
      <c r="B24" s="277"/>
      <c r="C24" s="282"/>
      <c r="D24" s="282"/>
      <c r="E24" s="46"/>
      <c r="F24" s="283"/>
      <c r="G24" s="283"/>
      <c r="H24" s="283"/>
      <c r="I24" s="283"/>
      <c r="J24" s="283"/>
      <c r="K24" s="284"/>
      <c r="L24" s="285"/>
      <c r="M24" s="199">
        <v>0</v>
      </c>
      <c r="N24" s="199" t="s">
        <v>145</v>
      </c>
      <c r="O24" s="199">
        <v>2</v>
      </c>
      <c r="P24" s="285"/>
      <c r="Q24" s="286"/>
      <c r="R24" s="373"/>
      <c r="S24" s="373"/>
      <c r="T24" s="373"/>
      <c r="U24" s="373"/>
      <c r="V24" s="373"/>
      <c r="W24" s="1"/>
      <c r="X24" s="287"/>
      <c r="Y24" s="287"/>
      <c r="Z24" s="287"/>
      <c r="AA24" s="287"/>
      <c r="AB24" s="1"/>
    </row>
    <row r="25" spans="1:28" ht="20.100000000000001" customHeight="1">
      <c r="A25" s="1"/>
      <c r="B25" s="68"/>
      <c r="C25" s="58"/>
      <c r="D25" s="58"/>
      <c r="E25" s="46"/>
      <c r="F25" s="202"/>
      <c r="G25" s="202"/>
      <c r="H25" s="202"/>
      <c r="I25" s="202"/>
      <c r="J25" s="202"/>
      <c r="K25" s="206"/>
      <c r="L25" s="203"/>
      <c r="M25" s="199"/>
      <c r="N25" s="199"/>
      <c r="O25" s="199"/>
      <c r="P25" s="203"/>
      <c r="Q25" s="207"/>
      <c r="R25" s="202"/>
      <c r="S25" s="202"/>
      <c r="T25" s="202"/>
      <c r="U25" s="202"/>
      <c r="V25" s="202"/>
      <c r="W25" s="1"/>
      <c r="X25" s="204"/>
      <c r="Y25" s="204"/>
      <c r="Z25" s="204"/>
      <c r="AA25" s="204"/>
      <c r="AB25" s="1"/>
    </row>
    <row r="26" spans="1:28" ht="20.100000000000001" customHeight="1">
      <c r="B26" s="277" t="s">
        <v>152</v>
      </c>
      <c r="C26" s="282">
        <v>0.45833333333333331</v>
      </c>
      <c r="D26" s="282"/>
      <c r="E26" s="46"/>
      <c r="F26" s="283" t="str">
        <f>P7</f>
        <v>清原サッカースポーツ少年団</v>
      </c>
      <c r="G26" s="283"/>
      <c r="H26" s="283"/>
      <c r="I26" s="283"/>
      <c r="J26" s="283"/>
      <c r="K26" s="284">
        <f>M26+M27</f>
        <v>0</v>
      </c>
      <c r="L26" s="285" t="s">
        <v>144</v>
      </c>
      <c r="M26" s="199">
        <v>0</v>
      </c>
      <c r="N26" s="199" t="s">
        <v>145</v>
      </c>
      <c r="O26" s="199">
        <v>0</v>
      </c>
      <c r="P26" s="285" t="s">
        <v>146</v>
      </c>
      <c r="Q26" s="286">
        <f>O26+O27</f>
        <v>2</v>
      </c>
      <c r="R26" s="373" t="str">
        <f>V7</f>
        <v>黒羽Ｆ・ＦＣ</v>
      </c>
      <c r="S26" s="373"/>
      <c r="T26" s="373"/>
      <c r="U26" s="373"/>
      <c r="V26" s="373"/>
      <c r="W26" s="1"/>
      <c r="X26" s="287" t="s">
        <v>153</v>
      </c>
      <c r="Y26" s="287"/>
      <c r="Z26" s="287"/>
      <c r="AA26" s="287"/>
      <c r="AB26" s="1"/>
    </row>
    <row r="27" spans="1:28" ht="20.100000000000001" customHeight="1">
      <c r="B27" s="277"/>
      <c r="C27" s="282"/>
      <c r="D27" s="282"/>
      <c r="E27" s="46"/>
      <c r="F27" s="283"/>
      <c r="G27" s="283"/>
      <c r="H27" s="283"/>
      <c r="I27" s="283"/>
      <c r="J27" s="283"/>
      <c r="K27" s="284"/>
      <c r="L27" s="285"/>
      <c r="M27" s="199">
        <v>0</v>
      </c>
      <c r="N27" s="199" t="s">
        <v>145</v>
      </c>
      <c r="O27" s="199">
        <v>2</v>
      </c>
      <c r="P27" s="285"/>
      <c r="Q27" s="286"/>
      <c r="R27" s="373"/>
      <c r="S27" s="373"/>
      <c r="T27" s="373"/>
      <c r="U27" s="373"/>
      <c r="V27" s="373"/>
      <c r="W27" s="1"/>
      <c r="X27" s="287"/>
      <c r="Y27" s="287"/>
      <c r="Z27" s="287"/>
      <c r="AA27" s="287"/>
      <c r="AB27" s="1"/>
    </row>
    <row r="28" spans="1:28" ht="20.100000000000001" customHeight="1">
      <c r="A28" s="1"/>
      <c r="B28" s="68"/>
      <c r="C28" s="58"/>
      <c r="D28" s="58"/>
      <c r="E28" s="46"/>
      <c r="F28" s="202"/>
      <c r="G28" s="202"/>
      <c r="H28" s="202"/>
      <c r="I28" s="202"/>
      <c r="J28" s="202"/>
      <c r="K28" s="206"/>
      <c r="L28" s="203"/>
      <c r="M28" s="199"/>
      <c r="N28" s="199"/>
      <c r="O28" s="199"/>
      <c r="P28" s="203"/>
      <c r="Q28" s="207"/>
      <c r="R28" s="202"/>
      <c r="S28" s="202"/>
      <c r="T28" s="202"/>
      <c r="U28" s="202"/>
      <c r="V28" s="202"/>
      <c r="W28" s="1"/>
      <c r="X28" s="204"/>
      <c r="Y28" s="204"/>
      <c r="Z28" s="204"/>
      <c r="AA28" s="204"/>
      <c r="AB28" s="1"/>
    </row>
    <row r="29" spans="1:28" ht="20.100000000000001" customHeight="1">
      <c r="A29" s="1"/>
      <c r="B29" s="277" t="s">
        <v>154</v>
      </c>
      <c r="C29" s="282">
        <v>0.4861111111111111</v>
      </c>
      <c r="D29" s="282"/>
      <c r="E29" s="46"/>
      <c r="F29" s="283" t="str">
        <f>H7</f>
        <v>Ｎ　Ｆ　Ｃ</v>
      </c>
      <c r="G29" s="283"/>
      <c r="H29" s="283"/>
      <c r="I29" s="283"/>
      <c r="J29" s="283"/>
      <c r="K29" s="284">
        <f>M29+M30</f>
        <v>0</v>
      </c>
      <c r="L29" s="285" t="s">
        <v>144</v>
      </c>
      <c r="M29" s="199">
        <v>0</v>
      </c>
      <c r="N29" s="199" t="s">
        <v>145</v>
      </c>
      <c r="O29" s="199">
        <v>1</v>
      </c>
      <c r="P29" s="285" t="s">
        <v>146</v>
      </c>
      <c r="Q29" s="286">
        <f>O29+O30</f>
        <v>2</v>
      </c>
      <c r="R29" s="373" t="str">
        <f>K7</f>
        <v>ＦＣ　ＶＡＬＯＮ</v>
      </c>
      <c r="S29" s="373"/>
      <c r="T29" s="373"/>
      <c r="U29" s="373"/>
      <c r="V29" s="373"/>
      <c r="W29" s="1"/>
      <c r="X29" s="287" t="s">
        <v>155</v>
      </c>
      <c r="Y29" s="287"/>
      <c r="Z29" s="287"/>
      <c r="AA29" s="287"/>
      <c r="AB29" s="1"/>
    </row>
    <row r="30" spans="1:28" ht="20.100000000000001" customHeight="1">
      <c r="A30" s="1"/>
      <c r="B30" s="277"/>
      <c r="C30" s="282"/>
      <c r="D30" s="282"/>
      <c r="E30" s="46"/>
      <c r="F30" s="283"/>
      <c r="G30" s="283"/>
      <c r="H30" s="283"/>
      <c r="I30" s="283"/>
      <c r="J30" s="283"/>
      <c r="K30" s="284"/>
      <c r="L30" s="285"/>
      <c r="M30" s="199">
        <v>0</v>
      </c>
      <c r="N30" s="199" t="s">
        <v>145</v>
      </c>
      <c r="O30" s="199">
        <v>1</v>
      </c>
      <c r="P30" s="285"/>
      <c r="Q30" s="286"/>
      <c r="R30" s="373"/>
      <c r="S30" s="373"/>
      <c r="T30" s="373"/>
      <c r="U30" s="373"/>
      <c r="V30" s="373"/>
      <c r="W30" s="1"/>
      <c r="X30" s="287"/>
      <c r="Y30" s="287"/>
      <c r="Z30" s="287"/>
      <c r="AA30" s="287"/>
      <c r="AB30" s="1"/>
    </row>
    <row r="31" spans="1:28" ht="20.100000000000001" customHeight="1">
      <c r="A31" s="1"/>
      <c r="B31" s="68"/>
      <c r="C31" s="58"/>
      <c r="D31" s="58"/>
      <c r="E31" s="46"/>
      <c r="F31" s="202"/>
      <c r="G31" s="202"/>
      <c r="H31" s="202"/>
      <c r="I31" s="202"/>
      <c r="J31" s="202"/>
      <c r="K31" s="206"/>
      <c r="L31" s="203"/>
      <c r="M31" s="199"/>
      <c r="N31" s="199"/>
      <c r="O31" s="199"/>
      <c r="P31" s="203"/>
      <c r="Q31" s="207"/>
      <c r="R31" s="202"/>
      <c r="S31" s="202"/>
      <c r="T31" s="202"/>
      <c r="U31" s="202"/>
      <c r="V31" s="202"/>
      <c r="W31" s="1"/>
      <c r="X31" s="204"/>
      <c r="Y31" s="204"/>
      <c r="Z31" s="204"/>
      <c r="AA31" s="204"/>
      <c r="AB31" s="1"/>
    </row>
    <row r="32" spans="1:28" ht="20.100000000000001" customHeight="1">
      <c r="A32" s="1"/>
      <c r="B32" s="277" t="s">
        <v>156</v>
      </c>
      <c r="C32" s="282">
        <v>0.51388888888888895</v>
      </c>
      <c r="D32" s="282"/>
      <c r="E32" s="46"/>
      <c r="F32" s="283" t="str">
        <f>S7</f>
        <v>ヴェルフェ矢板Ｕ－１２</v>
      </c>
      <c r="G32" s="283"/>
      <c r="H32" s="283"/>
      <c r="I32" s="283"/>
      <c r="J32" s="283"/>
      <c r="K32" s="284">
        <f>M32+M33</f>
        <v>0</v>
      </c>
      <c r="L32" s="285" t="s">
        <v>144</v>
      </c>
      <c r="M32" s="199">
        <v>0</v>
      </c>
      <c r="N32" s="199" t="s">
        <v>145</v>
      </c>
      <c r="O32" s="199">
        <v>0</v>
      </c>
      <c r="P32" s="285" t="s">
        <v>146</v>
      </c>
      <c r="Q32" s="286">
        <f>O32+O33</f>
        <v>1</v>
      </c>
      <c r="R32" s="373" t="str">
        <f>V7</f>
        <v>黒羽Ｆ・ＦＣ</v>
      </c>
      <c r="S32" s="373"/>
      <c r="T32" s="373"/>
      <c r="U32" s="373"/>
      <c r="V32" s="373"/>
      <c r="W32" s="1"/>
      <c r="X32" s="287" t="s">
        <v>157</v>
      </c>
      <c r="Y32" s="287"/>
      <c r="Z32" s="287"/>
      <c r="AA32" s="287"/>
      <c r="AB32" s="1"/>
    </row>
    <row r="33" spans="1:28" ht="20.100000000000001" customHeight="1">
      <c r="A33" s="1"/>
      <c r="B33" s="277"/>
      <c r="C33" s="282"/>
      <c r="D33" s="282"/>
      <c r="E33" s="46"/>
      <c r="F33" s="283"/>
      <c r="G33" s="283"/>
      <c r="H33" s="283"/>
      <c r="I33" s="283"/>
      <c r="J33" s="283"/>
      <c r="K33" s="284"/>
      <c r="L33" s="285"/>
      <c r="M33" s="199">
        <v>0</v>
      </c>
      <c r="N33" s="199" t="s">
        <v>145</v>
      </c>
      <c r="O33" s="199">
        <v>1</v>
      </c>
      <c r="P33" s="285"/>
      <c r="Q33" s="286"/>
      <c r="R33" s="373"/>
      <c r="S33" s="373"/>
      <c r="T33" s="373"/>
      <c r="U33" s="373"/>
      <c r="V33" s="373"/>
      <c r="W33" s="1"/>
      <c r="X33" s="287"/>
      <c r="Y33" s="287"/>
      <c r="Z33" s="287"/>
      <c r="AA33" s="287"/>
      <c r="AB33" s="1"/>
    </row>
    <row r="34" spans="1:28" ht="20.100000000000001" customHeight="1">
      <c r="A34" s="1"/>
      <c r="B34" s="68"/>
      <c r="C34" s="58"/>
      <c r="D34" s="58"/>
      <c r="E34" s="46"/>
      <c r="F34" s="69"/>
      <c r="G34" s="69"/>
      <c r="H34" s="69"/>
      <c r="I34" s="69"/>
      <c r="J34" s="69"/>
      <c r="K34" s="206"/>
      <c r="L34" s="203"/>
      <c r="M34" s="1"/>
      <c r="N34" s="199"/>
      <c r="O34" s="207"/>
      <c r="P34" s="203"/>
      <c r="Q34" s="207"/>
      <c r="R34" s="69"/>
      <c r="S34" s="69"/>
      <c r="T34" s="69"/>
      <c r="U34" s="69"/>
      <c r="V34" s="69"/>
      <c r="W34" s="1"/>
      <c r="X34" s="204"/>
      <c r="Y34" s="204"/>
      <c r="Z34" s="204"/>
      <c r="AA34" s="204"/>
      <c r="AB34" s="1"/>
    </row>
    <row r="35" spans="1:28" ht="20.100000000000001" customHeight="1"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</row>
    <row r="36" spans="1:28" ht="20.100000000000001" customHeight="1">
      <c r="C36" s="288" t="str">
        <f>H3&amp; CHAR(10) &amp;"リーグ"</f>
        <v>A
リーグ</v>
      </c>
      <c r="D36" s="289"/>
      <c r="E36" s="292" t="str">
        <f>E7</f>
        <v>ＦＣ　Riso</v>
      </c>
      <c r="F36" s="293"/>
      <c r="G36" s="292" t="str">
        <f>H7</f>
        <v>Ｎ　Ｆ　Ｃ</v>
      </c>
      <c r="H36" s="293"/>
      <c r="I36" s="296" t="str">
        <f>K7</f>
        <v>ＦＣ　ＶＡＬＯＮ</v>
      </c>
      <c r="J36" s="297"/>
      <c r="K36" s="300" t="s">
        <v>158</v>
      </c>
      <c r="L36" s="300" t="s">
        <v>159</v>
      </c>
      <c r="M36" s="300" t="s">
        <v>160</v>
      </c>
      <c r="N36" s="226"/>
      <c r="O36" s="288" t="str">
        <f>S3&amp; CHAR(10) &amp;"リーグ"</f>
        <v>AA
リーグ</v>
      </c>
      <c r="P36" s="289"/>
      <c r="Q36" s="314" t="str">
        <f>P7</f>
        <v>清原サッカースポーツ少年団</v>
      </c>
      <c r="R36" s="315"/>
      <c r="S36" s="314" t="str">
        <f>S7</f>
        <v>ヴェルフェ矢板Ｕ－１２</v>
      </c>
      <c r="T36" s="315"/>
      <c r="U36" s="296" t="str">
        <f>V7</f>
        <v>黒羽Ｆ・ＦＣ</v>
      </c>
      <c r="V36" s="297"/>
      <c r="W36" s="300" t="s">
        <v>158</v>
      </c>
      <c r="X36" s="300" t="s">
        <v>159</v>
      </c>
      <c r="Y36" s="300" t="s">
        <v>160</v>
      </c>
      <c r="Z36" s="225"/>
      <c r="AA36" s="225"/>
    </row>
    <row r="37" spans="1:28" ht="20.100000000000001" customHeight="1">
      <c r="C37" s="290"/>
      <c r="D37" s="291"/>
      <c r="E37" s="294"/>
      <c r="F37" s="295"/>
      <c r="G37" s="294"/>
      <c r="H37" s="295"/>
      <c r="I37" s="298"/>
      <c r="J37" s="299"/>
      <c r="K37" s="301"/>
      <c r="L37" s="301"/>
      <c r="M37" s="301"/>
      <c r="N37" s="226"/>
      <c r="O37" s="290"/>
      <c r="P37" s="291"/>
      <c r="Q37" s="316"/>
      <c r="R37" s="317"/>
      <c r="S37" s="316"/>
      <c r="T37" s="317"/>
      <c r="U37" s="298"/>
      <c r="V37" s="299"/>
      <c r="W37" s="301"/>
      <c r="X37" s="301"/>
      <c r="Y37" s="301"/>
      <c r="Z37" s="225"/>
      <c r="AA37" s="225"/>
    </row>
    <row r="38" spans="1:28" ht="20.100000000000001" customHeight="1">
      <c r="C38" s="302" t="str">
        <f>E7</f>
        <v>ＦＣ　Riso</v>
      </c>
      <c r="D38" s="303"/>
      <c r="E38" s="229"/>
      <c r="F38" s="230"/>
      <c r="G38" s="231">
        <f>K17</f>
        <v>2</v>
      </c>
      <c r="H38" s="232">
        <f>Q17</f>
        <v>0</v>
      </c>
      <c r="I38" s="231">
        <f>K23</f>
        <v>0</v>
      </c>
      <c r="J38" s="232">
        <f>Q23</f>
        <v>2</v>
      </c>
      <c r="K38" s="306">
        <f>COUNTIF(E39:J39,"○")*3+COUNTIF(E39:J39,"△")</f>
        <v>3</v>
      </c>
      <c r="L38" s="300">
        <f>E38-F38+G38-H38+I38-J38</f>
        <v>0</v>
      </c>
      <c r="M38" s="306">
        <v>2</v>
      </c>
      <c r="N38" s="226"/>
      <c r="O38" s="308" t="str">
        <f>P7</f>
        <v>清原サッカースポーツ少年団</v>
      </c>
      <c r="P38" s="309"/>
      <c r="Q38" s="229"/>
      <c r="R38" s="230"/>
      <c r="S38" s="231">
        <f>K20</f>
        <v>0</v>
      </c>
      <c r="T38" s="232">
        <f>Q20</f>
        <v>0</v>
      </c>
      <c r="U38" s="231">
        <f>K26</f>
        <v>0</v>
      </c>
      <c r="V38" s="232">
        <f>Q26</f>
        <v>2</v>
      </c>
      <c r="W38" s="306">
        <f>COUNTIF(Q39:V39,"○")*3+COUNTIF(Q39:V39,"△")</f>
        <v>1</v>
      </c>
      <c r="X38" s="253">
        <f>Q38-R38+S38-T38+U38-V38</f>
        <v>-2</v>
      </c>
      <c r="Y38" s="306">
        <v>3</v>
      </c>
      <c r="Z38" s="225"/>
      <c r="AA38" s="225"/>
    </row>
    <row r="39" spans="1:28" ht="20.100000000000001" customHeight="1">
      <c r="C39" s="304"/>
      <c r="D39" s="305"/>
      <c r="E39" s="231"/>
      <c r="F39" s="233"/>
      <c r="G39" s="312" t="str">
        <f>IF(G38&gt;H38,"○",IF(G38&lt;H38,"×",IF(G38=H38,"△")))</f>
        <v>○</v>
      </c>
      <c r="H39" s="313"/>
      <c r="I39" s="312" t="str">
        <f t="shared" ref="I39" si="0">IF(I38&gt;J38,"○",IF(I38&lt;J38,"×",IF(I38=J38,"△")))</f>
        <v>×</v>
      </c>
      <c r="J39" s="313"/>
      <c r="K39" s="307"/>
      <c r="L39" s="301"/>
      <c r="M39" s="307"/>
      <c r="N39" s="226"/>
      <c r="O39" s="310"/>
      <c r="P39" s="311"/>
      <c r="Q39" s="231"/>
      <c r="R39" s="233"/>
      <c r="S39" s="312" t="str">
        <f>IF(S38&gt;T38,"○",IF(S38&lt;T38,"×",IF(S38=T38,"△")))</f>
        <v>△</v>
      </c>
      <c r="T39" s="313"/>
      <c r="U39" s="312" t="str">
        <f t="shared" ref="U39" si="1">IF(U38&gt;V38,"○",IF(U38&lt;V38,"×",IF(U38=V38,"△")))</f>
        <v>×</v>
      </c>
      <c r="V39" s="313"/>
      <c r="W39" s="307"/>
      <c r="X39" s="318"/>
      <c r="Y39" s="307"/>
      <c r="Z39" s="225"/>
      <c r="AA39" s="225"/>
    </row>
    <row r="40" spans="1:28" ht="20.100000000000001" customHeight="1">
      <c r="C40" s="302" t="str">
        <f>H7</f>
        <v>Ｎ　Ｆ　Ｃ</v>
      </c>
      <c r="D40" s="303"/>
      <c r="E40" s="231">
        <f>Q17</f>
        <v>0</v>
      </c>
      <c r="F40" s="232">
        <f>K17</f>
        <v>2</v>
      </c>
      <c r="G40" s="229"/>
      <c r="H40" s="230"/>
      <c r="I40" s="231">
        <f>K29</f>
        <v>0</v>
      </c>
      <c r="J40" s="232">
        <f>Q29</f>
        <v>2</v>
      </c>
      <c r="K40" s="306">
        <f>COUNTIF(E41:J41,"○")*3+COUNTIF(E41:J41,"△")</f>
        <v>0</v>
      </c>
      <c r="L40" s="253">
        <f>E40-F40+G40-H40+I40-J40</f>
        <v>-4</v>
      </c>
      <c r="M40" s="306">
        <v>3</v>
      </c>
      <c r="N40" s="226"/>
      <c r="O40" s="308" t="str">
        <f>S7</f>
        <v>ヴェルフェ矢板Ｕ－１２</v>
      </c>
      <c r="P40" s="309"/>
      <c r="Q40" s="231">
        <f>Q20</f>
        <v>0</v>
      </c>
      <c r="R40" s="232">
        <f>K20</f>
        <v>0</v>
      </c>
      <c r="S40" s="229"/>
      <c r="T40" s="230"/>
      <c r="U40" s="231">
        <f>K32</f>
        <v>0</v>
      </c>
      <c r="V40" s="232">
        <f>Q32</f>
        <v>1</v>
      </c>
      <c r="W40" s="306">
        <f>COUNTIF(Q41:V41,"○")*3+COUNTIF(Q41:V41,"△")</f>
        <v>1</v>
      </c>
      <c r="X40" s="253">
        <f>Q40-R40+S40-T40+U40-V40</f>
        <v>-1</v>
      </c>
      <c r="Y40" s="306">
        <v>2</v>
      </c>
      <c r="Z40" s="225"/>
      <c r="AA40" s="225"/>
    </row>
    <row r="41" spans="1:28" ht="20.100000000000001" customHeight="1">
      <c r="C41" s="304"/>
      <c r="D41" s="305"/>
      <c r="E41" s="312" t="str">
        <f>IF(E40&gt;F40,"○",IF(E40&lt;F40,"×",IF(E40=F40,"△")))</f>
        <v>×</v>
      </c>
      <c r="F41" s="313"/>
      <c r="G41" s="231"/>
      <c r="H41" s="233"/>
      <c r="I41" s="312" t="str">
        <f>IF(I40&gt;J40,"○",IF(I40&lt;J40,"×",IF(I40=J40,"△")))</f>
        <v>×</v>
      </c>
      <c r="J41" s="313"/>
      <c r="K41" s="307"/>
      <c r="L41" s="318"/>
      <c r="M41" s="307"/>
      <c r="N41" s="226"/>
      <c r="O41" s="310"/>
      <c r="P41" s="311"/>
      <c r="Q41" s="312" t="str">
        <f>IF(Q40&gt;R40,"○",IF(Q40&lt;R40,"×",IF(Q40=R40,"△")))</f>
        <v>△</v>
      </c>
      <c r="R41" s="313"/>
      <c r="S41" s="231"/>
      <c r="T41" s="233"/>
      <c r="U41" s="312" t="str">
        <f>IF(U40&gt;V40,"○",IF(U40&lt;V40,"×",IF(U40=V40,"△")))</f>
        <v>×</v>
      </c>
      <c r="V41" s="313"/>
      <c r="W41" s="307"/>
      <c r="X41" s="318"/>
      <c r="Y41" s="307"/>
      <c r="Z41" s="225"/>
      <c r="AA41" s="225"/>
    </row>
    <row r="42" spans="1:28" ht="20.100000000000001" customHeight="1">
      <c r="C42" s="302" t="str">
        <f>K7</f>
        <v>ＦＣ　ＶＡＬＯＮ</v>
      </c>
      <c r="D42" s="303"/>
      <c r="E42" s="234">
        <f>Q23</f>
        <v>2</v>
      </c>
      <c r="F42" s="232">
        <f>K23</f>
        <v>0</v>
      </c>
      <c r="G42" s="234">
        <f>Q29</f>
        <v>2</v>
      </c>
      <c r="H42" s="232">
        <f>K29</f>
        <v>0</v>
      </c>
      <c r="I42" s="229"/>
      <c r="J42" s="230"/>
      <c r="K42" s="253">
        <f>COUNTIF(E43:J43,"○")*3+COUNTIF(E43:J43,"△")</f>
        <v>6</v>
      </c>
      <c r="L42" s="253">
        <f>E42-F42+G42-H42+I42-J42</f>
        <v>4</v>
      </c>
      <c r="M42" s="253">
        <v>1</v>
      </c>
      <c r="N42" s="226"/>
      <c r="O42" s="302" t="str">
        <f>V7</f>
        <v>黒羽Ｆ・ＦＣ</v>
      </c>
      <c r="P42" s="303"/>
      <c r="Q42" s="234">
        <f>Q26</f>
        <v>2</v>
      </c>
      <c r="R42" s="232">
        <f>K26</f>
        <v>0</v>
      </c>
      <c r="S42" s="234">
        <f>Q32</f>
        <v>1</v>
      </c>
      <c r="T42" s="232">
        <f>K32</f>
        <v>0</v>
      </c>
      <c r="U42" s="229"/>
      <c r="V42" s="230"/>
      <c r="W42" s="253">
        <f>COUNTIF(Q43:V43,"○")*3+COUNTIF(Q43:V43,"△")</f>
        <v>6</v>
      </c>
      <c r="X42" s="253">
        <f>Q42-R42+S42-T42+U42-V42</f>
        <v>3</v>
      </c>
      <c r="Y42" s="253">
        <v>1</v>
      </c>
      <c r="Z42" s="225"/>
      <c r="AA42" s="225"/>
    </row>
    <row r="43" spans="1:28" ht="20.100000000000001" customHeight="1">
      <c r="C43" s="304"/>
      <c r="D43" s="305"/>
      <c r="E43" s="312" t="str">
        <f>IF(E42&gt;F42,"○",IF(E42&lt;F42,"×",IF(E42=F42,"△")))</f>
        <v>○</v>
      </c>
      <c r="F43" s="313"/>
      <c r="G43" s="312" t="str">
        <f>IF(G42&gt;H42,"○",IF(G42&lt;H42,"×",IF(G42=H42,"△")))</f>
        <v>○</v>
      </c>
      <c r="H43" s="313"/>
      <c r="I43" s="227"/>
      <c r="J43" s="228"/>
      <c r="K43" s="318"/>
      <c r="L43" s="318"/>
      <c r="M43" s="318"/>
      <c r="N43" s="226"/>
      <c r="O43" s="304"/>
      <c r="P43" s="305"/>
      <c r="Q43" s="312" t="str">
        <f t="shared" ref="Q43" si="2">IF(Q42&gt;R42,"○",IF(Q42&lt;R42,"×",IF(Q42=R42,"△")))</f>
        <v>○</v>
      </c>
      <c r="R43" s="313"/>
      <c r="S43" s="312" t="str">
        <f t="shared" ref="S43" si="3">IF(S42&gt;T42,"○",IF(S42&lt;T42,"×",IF(S42=T42,"△")))</f>
        <v>○</v>
      </c>
      <c r="T43" s="313"/>
      <c r="U43" s="227"/>
      <c r="V43" s="228"/>
      <c r="W43" s="318"/>
      <c r="X43" s="318"/>
      <c r="Y43" s="318"/>
      <c r="Z43" s="225"/>
      <c r="AA43" s="225"/>
    </row>
    <row r="44" spans="1:28" ht="20.100000000000001" customHeight="1"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</row>
    <row r="45" spans="1:28" ht="20.100000000000001" customHeight="1"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</row>
    <row r="46" spans="1:28" ht="30" customHeight="1">
      <c r="A46" s="8" t="str">
        <f>A1</f>
        <v>第１日　１次リーグ</v>
      </c>
      <c r="B46" s="8"/>
      <c r="C46" s="8"/>
      <c r="D46" s="8"/>
      <c r="E46" s="8"/>
      <c r="F46" s="8"/>
      <c r="G46" s="8"/>
      <c r="H46" s="319">
        <f>H1</f>
        <v>44549</v>
      </c>
      <c r="I46" s="320"/>
      <c r="J46" s="320"/>
      <c r="K46" s="320"/>
      <c r="L46" s="320"/>
      <c r="M46" s="225"/>
      <c r="N46" s="225"/>
      <c r="O46" s="320" t="s">
        <v>161</v>
      </c>
      <c r="P46" s="320"/>
      <c r="Q46" s="320"/>
      <c r="R46" s="320" t="str">
        <f>U11組合せ!A23</f>
        <v>五十部運動公園サッカー場B</v>
      </c>
      <c r="S46" s="320"/>
      <c r="T46" s="320"/>
      <c r="U46" s="320"/>
      <c r="V46" s="320"/>
      <c r="W46" s="320"/>
      <c r="X46" s="320"/>
      <c r="Y46" s="320"/>
      <c r="Z46" s="320"/>
      <c r="AA46" s="320"/>
    </row>
    <row r="47" spans="1:28" ht="9.9" customHeight="1">
      <c r="A47" s="8"/>
      <c r="B47" s="8"/>
      <c r="C47" s="8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05"/>
      <c r="P47" s="205"/>
      <c r="Q47" s="205"/>
      <c r="R47" s="10"/>
      <c r="S47" s="10"/>
      <c r="T47" s="10"/>
      <c r="U47" s="10"/>
      <c r="V47" s="10"/>
      <c r="W47" s="10"/>
      <c r="X47" s="225"/>
      <c r="Y47" s="225"/>
      <c r="Z47" s="225"/>
      <c r="AA47" s="225"/>
    </row>
    <row r="48" spans="1:28" ht="20.100000000000001" customHeight="1">
      <c r="A48" s="8"/>
      <c r="E48" s="47"/>
      <c r="F48" s="225"/>
      <c r="G48" s="225"/>
      <c r="H48" s="276" t="s">
        <v>124</v>
      </c>
      <c r="I48" s="276"/>
      <c r="J48" s="226"/>
      <c r="K48" s="226"/>
      <c r="L48" s="226"/>
      <c r="M48" s="226"/>
      <c r="N48" s="226"/>
      <c r="O48" s="226"/>
      <c r="P48" s="198"/>
      <c r="Q48" s="198"/>
      <c r="R48" s="198"/>
      <c r="S48" s="276" t="s">
        <v>127</v>
      </c>
      <c r="T48" s="276"/>
      <c r="U48" s="226"/>
      <c r="V48" s="48"/>
      <c r="W48" s="48"/>
      <c r="X48" s="226"/>
      <c r="Y48" s="226"/>
      <c r="Z48" s="226"/>
      <c r="AA48" s="226"/>
    </row>
    <row r="49" spans="1:28" ht="20.100000000000001" customHeight="1" thickBot="1">
      <c r="A49" s="1"/>
      <c r="E49" s="1"/>
      <c r="F49" s="222"/>
      <c r="G49" s="222"/>
      <c r="H49" s="222"/>
      <c r="I49" s="223"/>
      <c r="J49" s="7"/>
      <c r="K49" s="7"/>
      <c r="L49" s="222"/>
      <c r="M49" s="222"/>
      <c r="N49" s="222"/>
      <c r="O49" s="222"/>
      <c r="P49" s="222"/>
      <c r="Q49" s="7"/>
      <c r="R49" s="7"/>
      <c r="S49" s="224"/>
      <c r="T49" s="222"/>
      <c r="U49" s="225"/>
      <c r="V49" s="1"/>
      <c r="W49" s="1"/>
      <c r="X49" s="225"/>
      <c r="Y49" s="225"/>
      <c r="Z49" s="1"/>
      <c r="AA49" s="225"/>
    </row>
    <row r="50" spans="1:28" ht="20.100000000000001" customHeight="1" thickTop="1">
      <c r="A50" s="1"/>
      <c r="E50" s="385"/>
      <c r="F50" s="386"/>
      <c r="G50" s="377"/>
      <c r="H50" s="387"/>
      <c r="I50" s="2"/>
      <c r="J50" s="1"/>
      <c r="K50" s="1"/>
      <c r="L50" s="2"/>
      <c r="M50" s="1"/>
      <c r="N50" s="1"/>
      <c r="O50" s="1"/>
      <c r="P50" s="4"/>
      <c r="Q50" s="2"/>
      <c r="R50" s="1"/>
      <c r="S50" s="193"/>
      <c r="T50" s="376"/>
      <c r="U50" s="377"/>
      <c r="V50" s="378"/>
      <c r="W50" s="2"/>
      <c r="X50" s="1"/>
      <c r="Y50" s="1"/>
      <c r="Z50" s="1"/>
      <c r="AA50" s="225"/>
    </row>
    <row r="51" spans="1:28" ht="20.100000000000001" customHeight="1">
      <c r="A51" s="1"/>
      <c r="E51" s="277">
        <v>1</v>
      </c>
      <c r="F51" s="277"/>
      <c r="G51" s="1"/>
      <c r="H51" s="277">
        <v>2</v>
      </c>
      <c r="I51" s="277"/>
      <c r="J51" s="1"/>
      <c r="K51" s="277">
        <v>3</v>
      </c>
      <c r="L51" s="277"/>
      <c r="M51" s="1"/>
      <c r="N51" s="1"/>
      <c r="O51" s="1"/>
      <c r="P51" s="277">
        <v>4</v>
      </c>
      <c r="Q51" s="277"/>
      <c r="R51" s="1"/>
      <c r="S51" s="277">
        <v>5</v>
      </c>
      <c r="T51" s="277"/>
      <c r="U51" s="1"/>
      <c r="V51" s="277">
        <v>6</v>
      </c>
      <c r="W51" s="277"/>
      <c r="X51" s="1"/>
      <c r="Y51" s="277"/>
      <c r="Z51" s="277"/>
      <c r="AA51" s="225"/>
    </row>
    <row r="52" spans="1:28" ht="20.100000000000001" customHeight="1">
      <c r="A52" s="1"/>
      <c r="D52" s="6"/>
      <c r="E52" s="390" t="str">
        <f>U11組合せ!C23</f>
        <v>野原グランディオスＦＣ</v>
      </c>
      <c r="F52" s="390"/>
      <c r="G52" s="194"/>
      <c r="H52" s="321" t="str">
        <f>U11組合せ!C25</f>
        <v>ＴＯＣＨＩＧＩ　ＫＯＵ　ＦＣ</v>
      </c>
      <c r="I52" s="321"/>
      <c r="J52" s="194"/>
      <c r="K52" s="280" t="str">
        <f>U11組合せ!C27</f>
        <v>足利サッカークラブジュニア</v>
      </c>
      <c r="L52" s="280"/>
      <c r="M52" s="194"/>
      <c r="N52" s="194"/>
      <c r="O52" s="194"/>
      <c r="P52" s="280" t="str">
        <f>U11組合せ!C31</f>
        <v>ＳＡＫＵＲＡ　ＦＯＯＴＢＡＬＬ　ＣＬＵＢ　Jｒ</v>
      </c>
      <c r="Q52" s="280"/>
      <c r="R52" s="194"/>
      <c r="S52" s="280" t="str">
        <f>U11組合せ!C33</f>
        <v>細谷サッカークラブ</v>
      </c>
      <c r="T52" s="280"/>
      <c r="U52" s="194"/>
      <c r="V52" s="390" t="str">
        <f>U11組合せ!C35</f>
        <v>Ｊ－ＳＰＯＲＴＳＦＯＯＴＢＡＬＬＣＬＵＢ　Ｕ－１２</v>
      </c>
      <c r="W52" s="390"/>
      <c r="X52" s="3"/>
      <c r="Y52" s="278"/>
      <c r="Z52" s="278"/>
      <c r="AA52" s="225"/>
    </row>
    <row r="53" spans="1:28" ht="20.100000000000001" customHeight="1">
      <c r="A53" s="1"/>
      <c r="D53" s="6"/>
      <c r="E53" s="390"/>
      <c r="F53" s="390"/>
      <c r="G53" s="194"/>
      <c r="H53" s="321"/>
      <c r="I53" s="321"/>
      <c r="J53" s="194"/>
      <c r="K53" s="280"/>
      <c r="L53" s="280"/>
      <c r="M53" s="194"/>
      <c r="N53" s="194"/>
      <c r="O53" s="194"/>
      <c r="P53" s="280"/>
      <c r="Q53" s="280"/>
      <c r="R53" s="194"/>
      <c r="S53" s="280"/>
      <c r="T53" s="280"/>
      <c r="U53" s="194"/>
      <c r="V53" s="390"/>
      <c r="W53" s="390"/>
      <c r="X53" s="3"/>
      <c r="Y53" s="278"/>
      <c r="Z53" s="278"/>
      <c r="AA53" s="225"/>
    </row>
    <row r="54" spans="1:28" ht="20.100000000000001" customHeight="1">
      <c r="A54" s="1"/>
      <c r="D54" s="6"/>
      <c r="E54" s="390"/>
      <c r="F54" s="390"/>
      <c r="G54" s="194"/>
      <c r="H54" s="321"/>
      <c r="I54" s="321"/>
      <c r="J54" s="194"/>
      <c r="K54" s="280"/>
      <c r="L54" s="280"/>
      <c r="M54" s="194"/>
      <c r="N54" s="194"/>
      <c r="O54" s="194"/>
      <c r="P54" s="280"/>
      <c r="Q54" s="280"/>
      <c r="R54" s="194"/>
      <c r="S54" s="280"/>
      <c r="T54" s="280"/>
      <c r="U54" s="194"/>
      <c r="V54" s="390"/>
      <c r="W54" s="390"/>
      <c r="X54" s="3"/>
      <c r="Y54" s="278"/>
      <c r="Z54" s="278"/>
      <c r="AA54" s="225"/>
    </row>
    <row r="55" spans="1:28" ht="20.100000000000001" customHeight="1">
      <c r="A55" s="1"/>
      <c r="D55" s="6"/>
      <c r="E55" s="390"/>
      <c r="F55" s="390"/>
      <c r="G55" s="194"/>
      <c r="H55" s="321"/>
      <c r="I55" s="321"/>
      <c r="J55" s="194"/>
      <c r="K55" s="280"/>
      <c r="L55" s="280"/>
      <c r="M55" s="194"/>
      <c r="N55" s="194"/>
      <c r="O55" s="194"/>
      <c r="P55" s="280"/>
      <c r="Q55" s="280"/>
      <c r="R55" s="194"/>
      <c r="S55" s="280"/>
      <c r="T55" s="280"/>
      <c r="U55" s="194"/>
      <c r="V55" s="390"/>
      <c r="W55" s="390"/>
      <c r="X55" s="3"/>
      <c r="Y55" s="278"/>
      <c r="Z55" s="278"/>
      <c r="AA55" s="225"/>
    </row>
    <row r="56" spans="1:28" ht="20.100000000000001" customHeight="1">
      <c r="A56" s="1"/>
      <c r="D56" s="6"/>
      <c r="E56" s="390"/>
      <c r="F56" s="390"/>
      <c r="G56" s="194"/>
      <c r="H56" s="321"/>
      <c r="I56" s="321"/>
      <c r="J56" s="194"/>
      <c r="K56" s="280"/>
      <c r="L56" s="280"/>
      <c r="M56" s="194"/>
      <c r="N56" s="194"/>
      <c r="O56" s="194"/>
      <c r="P56" s="280"/>
      <c r="Q56" s="280"/>
      <c r="R56" s="194"/>
      <c r="S56" s="280"/>
      <c r="T56" s="280"/>
      <c r="U56" s="194"/>
      <c r="V56" s="390"/>
      <c r="W56" s="390"/>
      <c r="X56" s="3"/>
      <c r="Y56" s="278"/>
      <c r="Z56" s="278"/>
      <c r="AA56" s="225"/>
    </row>
    <row r="57" spans="1:28" ht="20.100000000000001" customHeight="1">
      <c r="A57" s="1"/>
      <c r="D57" s="6"/>
      <c r="E57" s="390"/>
      <c r="F57" s="390"/>
      <c r="G57" s="194"/>
      <c r="H57" s="321"/>
      <c r="I57" s="321"/>
      <c r="J57" s="194"/>
      <c r="K57" s="280"/>
      <c r="L57" s="280"/>
      <c r="M57" s="194"/>
      <c r="N57" s="194"/>
      <c r="O57" s="194"/>
      <c r="P57" s="280"/>
      <c r="Q57" s="280"/>
      <c r="R57" s="194"/>
      <c r="S57" s="280"/>
      <c r="T57" s="280"/>
      <c r="U57" s="194"/>
      <c r="V57" s="390"/>
      <c r="W57" s="390"/>
      <c r="X57" s="3"/>
      <c r="Y57" s="278"/>
      <c r="Z57" s="278"/>
      <c r="AA57" s="225"/>
    </row>
    <row r="58" spans="1:28" ht="20.100000000000001" customHeight="1">
      <c r="A58" s="1"/>
      <c r="D58" s="6"/>
      <c r="E58" s="390"/>
      <c r="F58" s="390"/>
      <c r="G58" s="194"/>
      <c r="H58" s="321"/>
      <c r="I58" s="321"/>
      <c r="J58" s="194"/>
      <c r="K58" s="280"/>
      <c r="L58" s="280"/>
      <c r="M58" s="194"/>
      <c r="N58" s="194"/>
      <c r="O58" s="194"/>
      <c r="P58" s="280"/>
      <c r="Q58" s="280"/>
      <c r="R58" s="194"/>
      <c r="S58" s="280"/>
      <c r="T58" s="280"/>
      <c r="U58" s="194"/>
      <c r="V58" s="390"/>
      <c r="W58" s="390"/>
      <c r="X58" s="3"/>
      <c r="Y58" s="278"/>
      <c r="Z58" s="278"/>
      <c r="AA58" s="225"/>
    </row>
    <row r="59" spans="1:28" ht="20.100000000000001" customHeight="1">
      <c r="A59" s="1"/>
      <c r="D59" s="6"/>
      <c r="E59" s="390"/>
      <c r="F59" s="390"/>
      <c r="G59" s="194"/>
      <c r="H59" s="321"/>
      <c r="I59" s="321"/>
      <c r="J59" s="194"/>
      <c r="K59" s="280"/>
      <c r="L59" s="280"/>
      <c r="M59" s="194"/>
      <c r="N59" s="194"/>
      <c r="O59" s="194"/>
      <c r="P59" s="280"/>
      <c r="Q59" s="280"/>
      <c r="R59" s="194"/>
      <c r="S59" s="280"/>
      <c r="T59" s="280"/>
      <c r="U59" s="194"/>
      <c r="V59" s="390"/>
      <c r="W59" s="390"/>
      <c r="X59" s="3"/>
      <c r="Y59" s="278"/>
      <c r="Z59" s="278"/>
      <c r="AA59" s="225"/>
    </row>
    <row r="60" spans="1:28" ht="20.100000000000001" customHeight="1">
      <c r="A60" s="1"/>
      <c r="D60" s="6"/>
      <c r="E60" s="200"/>
      <c r="F60" s="200"/>
      <c r="G60" s="3"/>
      <c r="H60" s="200"/>
      <c r="I60" s="200"/>
      <c r="J60" s="3"/>
      <c r="K60" s="200"/>
      <c r="L60" s="200"/>
      <c r="M60" s="3"/>
      <c r="N60" s="3"/>
      <c r="O60" s="3"/>
      <c r="P60" s="200"/>
      <c r="Q60" s="200"/>
      <c r="R60" s="3"/>
      <c r="S60" s="200"/>
      <c r="T60" s="200"/>
      <c r="U60" s="3"/>
      <c r="V60" s="200"/>
      <c r="W60" s="200"/>
      <c r="X60" s="3"/>
      <c r="Y60" s="200"/>
      <c r="Z60" s="200"/>
      <c r="AA60" s="225"/>
    </row>
    <row r="61" spans="1:28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25"/>
      <c r="W61" s="5"/>
      <c r="X61" s="281" t="s">
        <v>142</v>
      </c>
      <c r="Y61" s="281"/>
      <c r="Z61" s="281"/>
      <c r="AA61" s="281"/>
      <c r="AB61" s="5"/>
    </row>
    <row r="62" spans="1:28" ht="20.100000000000001" customHeight="1">
      <c r="A62" s="1"/>
      <c r="B62" s="277" t="s">
        <v>143</v>
      </c>
      <c r="C62" s="282">
        <v>0.375</v>
      </c>
      <c r="D62" s="282"/>
      <c r="E62" s="46"/>
      <c r="F62" s="373" t="str">
        <f>E52</f>
        <v>野原グランディオスＦＣ</v>
      </c>
      <c r="G62" s="373"/>
      <c r="H62" s="373"/>
      <c r="I62" s="373"/>
      <c r="J62" s="373"/>
      <c r="K62" s="284">
        <f>M62+M63</f>
        <v>3</v>
      </c>
      <c r="L62" s="285" t="s">
        <v>144</v>
      </c>
      <c r="M62" s="199">
        <v>2</v>
      </c>
      <c r="N62" s="199" t="s">
        <v>145</v>
      </c>
      <c r="O62" s="199">
        <v>0</v>
      </c>
      <c r="P62" s="285" t="s">
        <v>146</v>
      </c>
      <c r="Q62" s="286">
        <f>O62+O63</f>
        <v>0</v>
      </c>
      <c r="R62" s="283" t="str">
        <f>H52</f>
        <v>ＴＯＣＨＩＧＩ　ＫＯＵ　ＦＣ</v>
      </c>
      <c r="S62" s="283"/>
      <c r="T62" s="283"/>
      <c r="U62" s="283"/>
      <c r="V62" s="283"/>
      <c r="W62" s="1"/>
      <c r="X62" s="287" t="s">
        <v>147</v>
      </c>
      <c r="Y62" s="287"/>
      <c r="Z62" s="287"/>
      <c r="AA62" s="287"/>
      <c r="AB62" s="1"/>
    </row>
    <row r="63" spans="1:28" ht="20.100000000000001" customHeight="1">
      <c r="A63" s="1"/>
      <c r="B63" s="277"/>
      <c r="C63" s="282"/>
      <c r="D63" s="282"/>
      <c r="E63" s="46"/>
      <c r="F63" s="373"/>
      <c r="G63" s="373"/>
      <c r="H63" s="373"/>
      <c r="I63" s="373"/>
      <c r="J63" s="373"/>
      <c r="K63" s="284"/>
      <c r="L63" s="285"/>
      <c r="M63" s="199">
        <v>1</v>
      </c>
      <c r="N63" s="199" t="s">
        <v>145</v>
      </c>
      <c r="O63" s="199">
        <v>0</v>
      </c>
      <c r="P63" s="285"/>
      <c r="Q63" s="286"/>
      <c r="R63" s="283"/>
      <c r="S63" s="283"/>
      <c r="T63" s="283"/>
      <c r="U63" s="283"/>
      <c r="V63" s="283"/>
      <c r="W63" s="1"/>
      <c r="X63" s="287"/>
      <c r="Y63" s="287"/>
      <c r="Z63" s="287"/>
      <c r="AA63" s="287"/>
      <c r="AB63" s="1"/>
    </row>
    <row r="64" spans="1:28" ht="20.100000000000001" customHeight="1">
      <c r="A64" s="1"/>
      <c r="B64" s="68"/>
      <c r="C64" s="58"/>
      <c r="D64" s="58"/>
      <c r="E64" s="46"/>
      <c r="F64" s="202"/>
      <c r="G64" s="202"/>
      <c r="H64" s="202"/>
      <c r="I64" s="202"/>
      <c r="J64" s="202"/>
      <c r="K64" s="206"/>
      <c r="L64" s="203"/>
      <c r="M64" s="199"/>
      <c r="N64" s="199"/>
      <c r="O64" s="199"/>
      <c r="P64" s="203"/>
      <c r="Q64" s="207"/>
      <c r="R64" s="202"/>
      <c r="S64" s="202"/>
      <c r="T64" s="202"/>
      <c r="U64" s="202"/>
      <c r="V64" s="202"/>
      <c r="W64" s="1"/>
      <c r="X64" s="204"/>
      <c r="Y64" s="204"/>
      <c r="Z64" s="204"/>
      <c r="AA64" s="204"/>
      <c r="AB64" s="1"/>
    </row>
    <row r="65" spans="1:28" ht="20.100000000000001" customHeight="1">
      <c r="A65" s="1"/>
      <c r="B65" s="277" t="s">
        <v>148</v>
      </c>
      <c r="C65" s="282">
        <v>0.40277777777777773</v>
      </c>
      <c r="D65" s="282"/>
      <c r="E65" s="46"/>
      <c r="F65" s="380" t="str">
        <f>P52</f>
        <v>ＳＡＫＵＲＡ　ＦＯＯＴＢＡＬＬ　ＣＬＵＢ　Jｒ</v>
      </c>
      <c r="G65" s="380"/>
      <c r="H65" s="380"/>
      <c r="I65" s="380"/>
      <c r="J65" s="380"/>
      <c r="K65" s="284">
        <f>M65+M66</f>
        <v>3</v>
      </c>
      <c r="L65" s="285" t="s">
        <v>144</v>
      </c>
      <c r="M65" s="199">
        <v>1</v>
      </c>
      <c r="N65" s="199" t="s">
        <v>145</v>
      </c>
      <c r="O65" s="199">
        <v>1</v>
      </c>
      <c r="P65" s="285" t="s">
        <v>146</v>
      </c>
      <c r="Q65" s="286">
        <f>O65+O66</f>
        <v>1</v>
      </c>
      <c r="R65" s="283" t="str">
        <f>S52</f>
        <v>細谷サッカークラブ</v>
      </c>
      <c r="S65" s="283"/>
      <c r="T65" s="283"/>
      <c r="U65" s="283"/>
      <c r="V65" s="283"/>
      <c r="W65" s="1"/>
      <c r="X65" s="287" t="s">
        <v>149</v>
      </c>
      <c r="Y65" s="287"/>
      <c r="Z65" s="287"/>
      <c r="AA65" s="287"/>
      <c r="AB65" s="1"/>
    </row>
    <row r="66" spans="1:28" ht="20.100000000000001" customHeight="1">
      <c r="A66" s="1"/>
      <c r="B66" s="277"/>
      <c r="C66" s="282"/>
      <c r="D66" s="282"/>
      <c r="E66" s="46"/>
      <c r="F66" s="380"/>
      <c r="G66" s="380"/>
      <c r="H66" s="380"/>
      <c r="I66" s="380"/>
      <c r="J66" s="380"/>
      <c r="K66" s="284"/>
      <c r="L66" s="285"/>
      <c r="M66" s="199">
        <v>2</v>
      </c>
      <c r="N66" s="199" t="s">
        <v>145</v>
      </c>
      <c r="O66" s="199">
        <v>0</v>
      </c>
      <c r="P66" s="285"/>
      <c r="Q66" s="286"/>
      <c r="R66" s="283"/>
      <c r="S66" s="283"/>
      <c r="T66" s="283"/>
      <c r="U66" s="283"/>
      <c r="V66" s="283"/>
      <c r="W66" s="1"/>
      <c r="X66" s="287"/>
      <c r="Y66" s="287"/>
      <c r="Z66" s="287"/>
      <c r="AA66" s="287"/>
      <c r="AB66" s="1"/>
    </row>
    <row r="67" spans="1:28" ht="20.100000000000001" customHeight="1">
      <c r="A67" s="1"/>
      <c r="B67" s="68"/>
      <c r="C67" s="58"/>
      <c r="D67" s="58"/>
      <c r="E67" s="46"/>
      <c r="F67" s="202"/>
      <c r="G67" s="202"/>
      <c r="H67" s="202"/>
      <c r="I67" s="202"/>
      <c r="J67" s="202"/>
      <c r="K67" s="206"/>
      <c r="L67" s="203"/>
      <c r="M67" s="199"/>
      <c r="N67" s="199"/>
      <c r="O67" s="199"/>
      <c r="P67" s="203"/>
      <c r="Q67" s="207"/>
      <c r="R67" s="202"/>
      <c r="S67" s="202"/>
      <c r="T67" s="202"/>
      <c r="U67" s="202"/>
      <c r="V67" s="202"/>
      <c r="W67" s="1"/>
      <c r="X67" s="204"/>
      <c r="Y67" s="204"/>
      <c r="Z67" s="204"/>
      <c r="AA67" s="204"/>
      <c r="AB67" s="1"/>
    </row>
    <row r="68" spans="1:28" ht="20.100000000000001" customHeight="1">
      <c r="A68" s="1"/>
      <c r="B68" s="277" t="s">
        <v>150</v>
      </c>
      <c r="C68" s="282">
        <v>0.43055555555555558</v>
      </c>
      <c r="D68" s="282"/>
      <c r="E68" s="46"/>
      <c r="F68" s="374" t="str">
        <f>E52</f>
        <v>野原グランディオスＦＣ</v>
      </c>
      <c r="G68" s="374"/>
      <c r="H68" s="374"/>
      <c r="I68" s="374"/>
      <c r="J68" s="374"/>
      <c r="K68" s="284">
        <f>M68+M69</f>
        <v>0</v>
      </c>
      <c r="L68" s="285" t="s">
        <v>144</v>
      </c>
      <c r="M68" s="199">
        <v>0</v>
      </c>
      <c r="N68" s="199" t="s">
        <v>145</v>
      </c>
      <c r="O68" s="199">
        <v>0</v>
      </c>
      <c r="P68" s="285" t="s">
        <v>146</v>
      </c>
      <c r="Q68" s="286">
        <f>O68+O69</f>
        <v>0</v>
      </c>
      <c r="R68" s="381" t="str">
        <f>K52</f>
        <v>足利サッカークラブジュニア</v>
      </c>
      <c r="S68" s="381"/>
      <c r="T68" s="381"/>
      <c r="U68" s="381"/>
      <c r="V68" s="381"/>
      <c r="W68" s="1"/>
      <c r="X68" s="287" t="s">
        <v>151</v>
      </c>
      <c r="Y68" s="287"/>
      <c r="Z68" s="287"/>
      <c r="AA68" s="287"/>
      <c r="AB68" s="1"/>
    </row>
    <row r="69" spans="1:28" ht="20.100000000000001" customHeight="1">
      <c r="A69" s="1"/>
      <c r="B69" s="277"/>
      <c r="C69" s="282"/>
      <c r="D69" s="282"/>
      <c r="E69" s="46"/>
      <c r="F69" s="374"/>
      <c r="G69" s="374"/>
      <c r="H69" s="374"/>
      <c r="I69" s="374"/>
      <c r="J69" s="374"/>
      <c r="K69" s="284"/>
      <c r="L69" s="285"/>
      <c r="M69" s="199">
        <v>0</v>
      </c>
      <c r="N69" s="199" t="s">
        <v>145</v>
      </c>
      <c r="O69" s="199">
        <v>0</v>
      </c>
      <c r="P69" s="285"/>
      <c r="Q69" s="286"/>
      <c r="R69" s="381"/>
      <c r="S69" s="381"/>
      <c r="T69" s="381"/>
      <c r="U69" s="381"/>
      <c r="V69" s="381"/>
      <c r="W69" s="1"/>
      <c r="X69" s="287"/>
      <c r="Y69" s="287"/>
      <c r="Z69" s="287"/>
      <c r="AA69" s="287"/>
      <c r="AB69" s="1"/>
    </row>
    <row r="70" spans="1:28" ht="20.100000000000001" customHeight="1">
      <c r="A70" s="1"/>
      <c r="B70" s="68"/>
      <c r="C70" s="58"/>
      <c r="D70" s="58"/>
      <c r="E70" s="46"/>
      <c r="F70" s="202"/>
      <c r="G70" s="202"/>
      <c r="H70" s="202"/>
      <c r="I70" s="202"/>
      <c r="J70" s="202"/>
      <c r="K70" s="206"/>
      <c r="L70" s="203"/>
      <c r="M70" s="199"/>
      <c r="N70" s="199"/>
      <c r="O70" s="199"/>
      <c r="P70" s="203"/>
      <c r="Q70" s="207"/>
      <c r="R70" s="202"/>
      <c r="S70" s="202"/>
      <c r="T70" s="202"/>
      <c r="U70" s="202"/>
      <c r="V70" s="202"/>
      <c r="W70" s="1"/>
      <c r="X70" s="204"/>
      <c r="Y70" s="204"/>
      <c r="Z70" s="204"/>
      <c r="AA70" s="204"/>
      <c r="AB70" s="1"/>
    </row>
    <row r="71" spans="1:28" ht="20.100000000000001" customHeight="1">
      <c r="B71" s="277" t="s">
        <v>152</v>
      </c>
      <c r="C71" s="282">
        <v>0.45833333333333331</v>
      </c>
      <c r="D71" s="282"/>
      <c r="E71" s="46"/>
      <c r="F71" s="322" t="str">
        <f>P52</f>
        <v>ＳＡＫＵＲＡ　ＦＯＯＴＢＡＬＬ　ＣＬＵＢ　Jｒ</v>
      </c>
      <c r="G71" s="322"/>
      <c r="H71" s="322"/>
      <c r="I71" s="322"/>
      <c r="J71" s="322"/>
      <c r="K71" s="284">
        <f>M71+M72</f>
        <v>3</v>
      </c>
      <c r="L71" s="285" t="s">
        <v>144</v>
      </c>
      <c r="M71" s="199">
        <v>1</v>
      </c>
      <c r="N71" s="199" t="s">
        <v>145</v>
      </c>
      <c r="O71" s="199">
        <v>3</v>
      </c>
      <c r="P71" s="285" t="s">
        <v>146</v>
      </c>
      <c r="Q71" s="286">
        <f>O71+O72</f>
        <v>6</v>
      </c>
      <c r="R71" s="382" t="str">
        <f>V52</f>
        <v>Ｊ－ＳＰＯＲＴＳＦＯＯＴＢＡＬＬＣＬＵＢ　Ｕ－１２</v>
      </c>
      <c r="S71" s="382"/>
      <c r="T71" s="382"/>
      <c r="U71" s="382"/>
      <c r="V71" s="382"/>
      <c r="W71" s="1"/>
      <c r="X71" s="287" t="s">
        <v>153</v>
      </c>
      <c r="Y71" s="287"/>
      <c r="Z71" s="287"/>
      <c r="AA71" s="287"/>
      <c r="AB71" s="1"/>
    </row>
    <row r="72" spans="1:28" ht="20.100000000000001" customHeight="1">
      <c r="B72" s="277"/>
      <c r="C72" s="282"/>
      <c r="D72" s="282"/>
      <c r="E72" s="46"/>
      <c r="F72" s="322"/>
      <c r="G72" s="322"/>
      <c r="H72" s="322"/>
      <c r="I72" s="322"/>
      <c r="J72" s="322"/>
      <c r="K72" s="284"/>
      <c r="L72" s="285"/>
      <c r="M72" s="199">
        <v>2</v>
      </c>
      <c r="N72" s="199" t="s">
        <v>145</v>
      </c>
      <c r="O72" s="199">
        <v>3</v>
      </c>
      <c r="P72" s="285"/>
      <c r="Q72" s="286"/>
      <c r="R72" s="382"/>
      <c r="S72" s="382"/>
      <c r="T72" s="382"/>
      <c r="U72" s="382"/>
      <c r="V72" s="382"/>
      <c r="W72" s="1"/>
      <c r="X72" s="287"/>
      <c r="Y72" s="287"/>
      <c r="Z72" s="287"/>
      <c r="AA72" s="287"/>
      <c r="AB72" s="1"/>
    </row>
    <row r="73" spans="1:28" ht="20.100000000000001" customHeight="1">
      <c r="A73" s="1"/>
      <c r="B73" s="68"/>
      <c r="C73" s="58"/>
      <c r="D73" s="58"/>
      <c r="E73" s="46"/>
      <c r="F73" s="202"/>
      <c r="G73" s="202"/>
      <c r="H73" s="202"/>
      <c r="I73" s="202"/>
      <c r="J73" s="202"/>
      <c r="K73" s="206"/>
      <c r="L73" s="203"/>
      <c r="M73" s="199"/>
      <c r="N73" s="199"/>
      <c r="O73" s="199"/>
      <c r="P73" s="203"/>
      <c r="Q73" s="207"/>
      <c r="R73" s="202"/>
      <c r="S73" s="202"/>
      <c r="T73" s="202"/>
      <c r="U73" s="202"/>
      <c r="V73" s="202"/>
      <c r="W73" s="1"/>
      <c r="X73" s="204"/>
      <c r="Y73" s="204"/>
      <c r="Z73" s="204"/>
      <c r="AA73" s="204"/>
      <c r="AB73" s="1"/>
    </row>
    <row r="74" spans="1:28" ht="20.100000000000001" customHeight="1">
      <c r="A74" s="1"/>
      <c r="B74" s="277" t="s">
        <v>154</v>
      </c>
      <c r="C74" s="282">
        <v>0.4861111111111111</v>
      </c>
      <c r="D74" s="282"/>
      <c r="E74" s="46"/>
      <c r="F74" s="283" t="str">
        <f>H52</f>
        <v>ＴＯＣＨＩＧＩ　ＫＯＵ　ＦＣ</v>
      </c>
      <c r="G74" s="283"/>
      <c r="H74" s="283"/>
      <c r="I74" s="283"/>
      <c r="J74" s="283"/>
      <c r="K74" s="284">
        <f>M74+M75</f>
        <v>0</v>
      </c>
      <c r="L74" s="285" t="s">
        <v>144</v>
      </c>
      <c r="M74" s="199">
        <v>0</v>
      </c>
      <c r="N74" s="199" t="s">
        <v>145</v>
      </c>
      <c r="O74" s="199">
        <v>2</v>
      </c>
      <c r="P74" s="285" t="s">
        <v>146</v>
      </c>
      <c r="Q74" s="286">
        <f>O74+O75</f>
        <v>2</v>
      </c>
      <c r="R74" s="383" t="str">
        <f>K52</f>
        <v>足利サッカークラブジュニア</v>
      </c>
      <c r="S74" s="383"/>
      <c r="T74" s="383"/>
      <c r="U74" s="383"/>
      <c r="V74" s="383"/>
      <c r="W74" s="1"/>
      <c r="X74" s="287" t="s">
        <v>155</v>
      </c>
      <c r="Y74" s="287"/>
      <c r="Z74" s="287"/>
      <c r="AA74" s="287"/>
      <c r="AB74" s="1"/>
    </row>
    <row r="75" spans="1:28" ht="20.100000000000001" customHeight="1">
      <c r="A75" s="1"/>
      <c r="B75" s="277"/>
      <c r="C75" s="282"/>
      <c r="D75" s="282"/>
      <c r="E75" s="46"/>
      <c r="F75" s="283"/>
      <c r="G75" s="283"/>
      <c r="H75" s="283"/>
      <c r="I75" s="283"/>
      <c r="J75" s="283"/>
      <c r="K75" s="284"/>
      <c r="L75" s="285"/>
      <c r="M75" s="199">
        <v>0</v>
      </c>
      <c r="N75" s="199" t="s">
        <v>145</v>
      </c>
      <c r="O75" s="199">
        <v>0</v>
      </c>
      <c r="P75" s="285"/>
      <c r="Q75" s="286"/>
      <c r="R75" s="383"/>
      <c r="S75" s="383"/>
      <c r="T75" s="383"/>
      <c r="U75" s="383"/>
      <c r="V75" s="383"/>
      <c r="W75" s="1"/>
      <c r="X75" s="287"/>
      <c r="Y75" s="287"/>
      <c r="Z75" s="287"/>
      <c r="AA75" s="287"/>
      <c r="AB75" s="1"/>
    </row>
    <row r="76" spans="1:28" ht="20.100000000000001" customHeight="1">
      <c r="A76" s="1"/>
      <c r="B76" s="68"/>
      <c r="C76" s="58"/>
      <c r="D76" s="58"/>
      <c r="E76" s="46"/>
      <c r="F76" s="202"/>
      <c r="G76" s="202"/>
      <c r="H76" s="202"/>
      <c r="I76" s="202"/>
      <c r="J76" s="202"/>
      <c r="K76" s="206"/>
      <c r="L76" s="203"/>
      <c r="M76" s="199"/>
      <c r="N76" s="199"/>
      <c r="O76" s="199"/>
      <c r="P76" s="203"/>
      <c r="Q76" s="207"/>
      <c r="R76" s="202"/>
      <c r="S76" s="202"/>
      <c r="T76" s="202"/>
      <c r="U76" s="202"/>
      <c r="V76" s="202"/>
      <c r="W76" s="1"/>
      <c r="X76" s="204"/>
      <c r="Y76" s="204"/>
      <c r="Z76" s="204"/>
      <c r="AA76" s="204"/>
      <c r="AB76" s="1"/>
    </row>
    <row r="77" spans="1:28" ht="20.100000000000001" customHeight="1">
      <c r="A77" s="1"/>
      <c r="B77" s="277" t="s">
        <v>156</v>
      </c>
      <c r="C77" s="282">
        <v>0.51388888888888895</v>
      </c>
      <c r="D77" s="282"/>
      <c r="E77" s="46"/>
      <c r="F77" s="374" t="str">
        <f>S52</f>
        <v>細谷サッカークラブ</v>
      </c>
      <c r="G77" s="374"/>
      <c r="H77" s="374"/>
      <c r="I77" s="374"/>
      <c r="J77" s="374"/>
      <c r="K77" s="284">
        <f>M77+M78</f>
        <v>1</v>
      </c>
      <c r="L77" s="285" t="s">
        <v>144</v>
      </c>
      <c r="M77" s="199">
        <v>0</v>
      </c>
      <c r="N77" s="199" t="s">
        <v>145</v>
      </c>
      <c r="O77" s="199">
        <v>1</v>
      </c>
      <c r="P77" s="285" t="s">
        <v>146</v>
      </c>
      <c r="Q77" s="286">
        <f>O77+O78</f>
        <v>1</v>
      </c>
      <c r="R77" s="384" t="str">
        <f>V52</f>
        <v>Ｊ－ＳＰＯＲＴＳＦＯＯＴＢＡＬＬＣＬＵＢ　Ｕ－１２</v>
      </c>
      <c r="S77" s="384"/>
      <c r="T77" s="384"/>
      <c r="U77" s="384"/>
      <c r="V77" s="384"/>
      <c r="W77" s="1"/>
      <c r="X77" s="287" t="s">
        <v>157</v>
      </c>
      <c r="Y77" s="287"/>
      <c r="Z77" s="287"/>
      <c r="AA77" s="287"/>
      <c r="AB77" s="1"/>
    </row>
    <row r="78" spans="1:28" ht="20.100000000000001" customHeight="1">
      <c r="A78" s="1"/>
      <c r="B78" s="277"/>
      <c r="C78" s="282"/>
      <c r="D78" s="282"/>
      <c r="E78" s="46"/>
      <c r="F78" s="374"/>
      <c r="G78" s="374"/>
      <c r="H78" s="374"/>
      <c r="I78" s="374"/>
      <c r="J78" s="374"/>
      <c r="K78" s="284"/>
      <c r="L78" s="285"/>
      <c r="M78" s="199">
        <v>1</v>
      </c>
      <c r="N78" s="199" t="s">
        <v>145</v>
      </c>
      <c r="O78" s="199">
        <v>0</v>
      </c>
      <c r="P78" s="285"/>
      <c r="Q78" s="286"/>
      <c r="R78" s="384"/>
      <c r="S78" s="384"/>
      <c r="T78" s="384"/>
      <c r="U78" s="384"/>
      <c r="V78" s="384"/>
      <c r="W78" s="1"/>
      <c r="X78" s="287"/>
      <c r="Y78" s="287"/>
      <c r="Z78" s="287"/>
      <c r="AA78" s="287"/>
      <c r="AB78" s="1"/>
    </row>
    <row r="79" spans="1:28" ht="20.100000000000001" customHeight="1">
      <c r="A79" s="1"/>
      <c r="B79" s="68"/>
      <c r="C79" s="58"/>
      <c r="D79" s="58"/>
      <c r="E79" s="46"/>
      <c r="F79" s="69"/>
      <c r="G79" s="69"/>
      <c r="H79" s="69"/>
      <c r="I79" s="69"/>
      <c r="J79" s="69"/>
      <c r="K79" s="206"/>
      <c r="L79" s="203"/>
      <c r="M79" s="1"/>
      <c r="N79" s="199"/>
      <c r="O79" s="207"/>
      <c r="P79" s="203"/>
      <c r="Q79" s="207"/>
      <c r="R79" s="69"/>
      <c r="S79" s="69"/>
      <c r="T79" s="69"/>
      <c r="U79" s="69"/>
      <c r="V79" s="69"/>
      <c r="W79" s="1"/>
      <c r="X79" s="204"/>
      <c r="Y79" s="204"/>
      <c r="Z79" s="204"/>
      <c r="AA79" s="204"/>
      <c r="AB79" s="1"/>
    </row>
    <row r="80" spans="1:28" ht="20.100000000000001" customHeight="1"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</row>
    <row r="81" spans="3:27" ht="20.100000000000001" customHeight="1">
      <c r="C81" s="288" t="str">
        <f>H48&amp; CHAR(10) &amp;"リーグ"</f>
        <v>B
リーグ</v>
      </c>
      <c r="D81" s="289"/>
      <c r="E81" s="314" t="str">
        <f>E52</f>
        <v>野原グランディオスＦＣ</v>
      </c>
      <c r="F81" s="315"/>
      <c r="G81" s="314" t="str">
        <f>H52</f>
        <v>ＴＯＣＨＩＧＩ　ＫＯＵ　ＦＣ</v>
      </c>
      <c r="H81" s="315"/>
      <c r="I81" s="314" t="str">
        <f>K52</f>
        <v>足利サッカークラブジュニア</v>
      </c>
      <c r="J81" s="315"/>
      <c r="K81" s="300" t="s">
        <v>158</v>
      </c>
      <c r="L81" s="300" t="s">
        <v>159</v>
      </c>
      <c r="M81" s="300" t="s">
        <v>160</v>
      </c>
      <c r="N81" s="226"/>
      <c r="O81" s="288" t="str">
        <f>S48&amp; CHAR(10) &amp;"リーグ"</f>
        <v>BB
リーグ</v>
      </c>
      <c r="P81" s="289"/>
      <c r="Q81" s="328" t="str">
        <f>P52</f>
        <v>ＳＡＫＵＲＡ　ＦＯＯＴＢＡＬＬ　ＣＬＵＢ　Jｒ</v>
      </c>
      <c r="R81" s="329"/>
      <c r="S81" s="328" t="str">
        <f>S52</f>
        <v>細谷サッカークラブ</v>
      </c>
      <c r="T81" s="329"/>
      <c r="U81" s="328" t="str">
        <f>V52</f>
        <v>Ｊ－ＳＰＯＲＴＳＦＯＯＴＢＡＬＬＣＬＵＢ　Ｕ－１２</v>
      </c>
      <c r="V81" s="329"/>
      <c r="W81" s="300" t="s">
        <v>158</v>
      </c>
      <c r="X81" s="300" t="s">
        <v>159</v>
      </c>
      <c r="Y81" s="300" t="s">
        <v>160</v>
      </c>
      <c r="Z81" s="225"/>
      <c r="AA81" s="225"/>
    </row>
    <row r="82" spans="3:27" ht="20.100000000000001" customHeight="1">
      <c r="C82" s="290"/>
      <c r="D82" s="291"/>
      <c r="E82" s="316"/>
      <c r="F82" s="317"/>
      <c r="G82" s="316"/>
      <c r="H82" s="317"/>
      <c r="I82" s="316"/>
      <c r="J82" s="317"/>
      <c r="K82" s="301"/>
      <c r="L82" s="301"/>
      <c r="M82" s="301"/>
      <c r="N82" s="226"/>
      <c r="O82" s="290"/>
      <c r="P82" s="291"/>
      <c r="Q82" s="330"/>
      <c r="R82" s="331"/>
      <c r="S82" s="330"/>
      <c r="T82" s="331"/>
      <c r="U82" s="330"/>
      <c r="V82" s="331"/>
      <c r="W82" s="301"/>
      <c r="X82" s="301"/>
      <c r="Y82" s="301"/>
      <c r="Z82" s="225"/>
      <c r="AA82" s="225"/>
    </row>
    <row r="83" spans="3:27" ht="20.100000000000001" customHeight="1">
      <c r="C83" s="308" t="str">
        <f>E52</f>
        <v>野原グランディオスＦＣ</v>
      </c>
      <c r="D83" s="309"/>
      <c r="E83" s="229"/>
      <c r="F83" s="230"/>
      <c r="G83" s="231">
        <f>K62</f>
        <v>3</v>
      </c>
      <c r="H83" s="232">
        <f>Q62</f>
        <v>0</v>
      </c>
      <c r="I83" s="231">
        <f>K68</f>
        <v>0</v>
      </c>
      <c r="J83" s="232">
        <f>Q68</f>
        <v>0</v>
      </c>
      <c r="K83" s="306">
        <f>COUNTIF(E84:J84,"○")*3+COUNTIF(E84:J84,"△")</f>
        <v>4</v>
      </c>
      <c r="L83" s="300">
        <f>E83-F83+G83-H83+I83-J83</f>
        <v>3</v>
      </c>
      <c r="M83" s="306">
        <v>1</v>
      </c>
      <c r="N83" s="226"/>
      <c r="O83" s="324" t="str">
        <f>P52</f>
        <v>ＳＡＫＵＲＡ　ＦＯＯＴＢＡＬＬ　ＣＬＵＢ　Jｒ</v>
      </c>
      <c r="P83" s="325"/>
      <c r="Q83" s="229"/>
      <c r="R83" s="230"/>
      <c r="S83" s="231">
        <f>K65</f>
        <v>3</v>
      </c>
      <c r="T83" s="232">
        <f>Q65</f>
        <v>1</v>
      </c>
      <c r="U83" s="231">
        <f>K71</f>
        <v>3</v>
      </c>
      <c r="V83" s="232">
        <f>Q71</f>
        <v>6</v>
      </c>
      <c r="W83" s="306">
        <f>COUNTIF(Q84:V84,"○")*3+COUNTIF(Q84:V84,"△")</f>
        <v>3</v>
      </c>
      <c r="X83" s="253">
        <f>Q83-R83+S83-T83+U83-V83</f>
        <v>-1</v>
      </c>
      <c r="Y83" s="306">
        <v>2</v>
      </c>
      <c r="Z83" s="225"/>
      <c r="AA83" s="225"/>
    </row>
    <row r="84" spans="3:27" ht="20.100000000000001" customHeight="1">
      <c r="C84" s="310"/>
      <c r="D84" s="311"/>
      <c r="E84" s="231"/>
      <c r="F84" s="233"/>
      <c r="G84" s="312" t="str">
        <f>IF(G83&gt;H83,"○",IF(G83&lt;H83,"×",IF(G83=H83,"△")))</f>
        <v>○</v>
      </c>
      <c r="H84" s="313"/>
      <c r="I84" s="312" t="str">
        <f t="shared" ref="I84" si="4">IF(I83&gt;J83,"○",IF(I83&lt;J83,"×",IF(I83=J83,"△")))</f>
        <v>△</v>
      </c>
      <c r="J84" s="313"/>
      <c r="K84" s="307"/>
      <c r="L84" s="301"/>
      <c r="M84" s="307"/>
      <c r="N84" s="226"/>
      <c r="O84" s="326"/>
      <c r="P84" s="327"/>
      <c r="Q84" s="231"/>
      <c r="R84" s="233"/>
      <c r="S84" s="312" t="str">
        <f>IF(S83&gt;T83,"○",IF(S83&lt;T83,"×",IF(S83=T83,"△")))</f>
        <v>○</v>
      </c>
      <c r="T84" s="313"/>
      <c r="U84" s="312" t="str">
        <f t="shared" ref="U84" si="5">IF(U83&gt;V83,"○",IF(U83&lt;V83,"×",IF(U83=V83,"△")))</f>
        <v>×</v>
      </c>
      <c r="V84" s="313"/>
      <c r="W84" s="307"/>
      <c r="X84" s="318"/>
      <c r="Y84" s="307"/>
      <c r="Z84" s="225"/>
      <c r="AA84" s="225"/>
    </row>
    <row r="85" spans="3:27" ht="20.100000000000001" customHeight="1">
      <c r="C85" s="308" t="str">
        <f>H52</f>
        <v>ＴＯＣＨＩＧＩ　ＫＯＵ　ＦＣ</v>
      </c>
      <c r="D85" s="309"/>
      <c r="E85" s="231">
        <f>Q62</f>
        <v>0</v>
      </c>
      <c r="F85" s="232">
        <f>K62</f>
        <v>3</v>
      </c>
      <c r="G85" s="229"/>
      <c r="H85" s="230"/>
      <c r="I85" s="231">
        <f>K74</f>
        <v>0</v>
      </c>
      <c r="J85" s="232">
        <f>Q74</f>
        <v>2</v>
      </c>
      <c r="K85" s="306">
        <f>COUNTIF(E86:J86,"○")*3+COUNTIF(E86:J86,"△")</f>
        <v>0</v>
      </c>
      <c r="L85" s="253">
        <f>E85-F85+G85-H85+I85-J85</f>
        <v>-5</v>
      </c>
      <c r="M85" s="306">
        <v>3</v>
      </c>
      <c r="N85" s="226"/>
      <c r="O85" s="324" t="str">
        <f>S52</f>
        <v>細谷サッカークラブ</v>
      </c>
      <c r="P85" s="325"/>
      <c r="Q85" s="231">
        <f>Q65</f>
        <v>1</v>
      </c>
      <c r="R85" s="232">
        <f>K65</f>
        <v>3</v>
      </c>
      <c r="S85" s="229"/>
      <c r="T85" s="230"/>
      <c r="U85" s="231">
        <f>K77</f>
        <v>1</v>
      </c>
      <c r="V85" s="232">
        <f>Q77</f>
        <v>1</v>
      </c>
      <c r="W85" s="306">
        <f>COUNTIF(Q86:V86,"○")*3+COUNTIF(Q86:V86,"△")</f>
        <v>1</v>
      </c>
      <c r="X85" s="253">
        <f>Q85-R85+S85-T85+U85-V85</f>
        <v>-2</v>
      </c>
      <c r="Y85" s="306">
        <v>3</v>
      </c>
      <c r="Z85" s="225"/>
      <c r="AA85" s="225"/>
    </row>
    <row r="86" spans="3:27" ht="20.100000000000001" customHeight="1">
      <c r="C86" s="310"/>
      <c r="D86" s="311"/>
      <c r="E86" s="312" t="str">
        <f>IF(E85&gt;F85,"○",IF(E85&lt;F85,"×",IF(E85=F85,"△")))</f>
        <v>×</v>
      </c>
      <c r="F86" s="313"/>
      <c r="G86" s="231"/>
      <c r="H86" s="233"/>
      <c r="I86" s="312" t="str">
        <f>IF(I85&gt;J85,"○",IF(I85&lt;J85,"×",IF(I85=J85,"△")))</f>
        <v>×</v>
      </c>
      <c r="J86" s="313"/>
      <c r="K86" s="307"/>
      <c r="L86" s="318"/>
      <c r="M86" s="307"/>
      <c r="N86" s="226"/>
      <c r="O86" s="326"/>
      <c r="P86" s="327"/>
      <c r="Q86" s="312" t="str">
        <f>IF(Q85&gt;R85,"○",IF(Q85&lt;R85,"×",IF(Q85=R85,"△")))</f>
        <v>×</v>
      </c>
      <c r="R86" s="313"/>
      <c r="S86" s="231"/>
      <c r="T86" s="233"/>
      <c r="U86" s="312" t="str">
        <f>IF(U85&gt;V85,"○",IF(U85&lt;V85,"×",IF(U85=V85,"△")))</f>
        <v>△</v>
      </c>
      <c r="V86" s="313"/>
      <c r="W86" s="307"/>
      <c r="X86" s="318"/>
      <c r="Y86" s="307"/>
      <c r="Z86" s="225"/>
      <c r="AA86" s="225"/>
    </row>
    <row r="87" spans="3:27" ht="20.100000000000001" customHeight="1">
      <c r="C87" s="308" t="str">
        <f>K52</f>
        <v>足利サッカークラブジュニア</v>
      </c>
      <c r="D87" s="309"/>
      <c r="E87" s="234">
        <f>Q68</f>
        <v>0</v>
      </c>
      <c r="F87" s="232">
        <f>K68</f>
        <v>0</v>
      </c>
      <c r="G87" s="234">
        <f>Q74</f>
        <v>2</v>
      </c>
      <c r="H87" s="232">
        <f>K74</f>
        <v>0</v>
      </c>
      <c r="I87" s="229"/>
      <c r="J87" s="230"/>
      <c r="K87" s="253">
        <f>COUNTIF(E88:J88,"○")*3+COUNTIF(E88:J88,"△")</f>
        <v>4</v>
      </c>
      <c r="L87" s="253">
        <f>E87-F87+G87-H87+I87-J87</f>
        <v>2</v>
      </c>
      <c r="M87" s="253">
        <v>2</v>
      </c>
      <c r="N87" s="226"/>
      <c r="O87" s="324" t="str">
        <f>V52</f>
        <v>Ｊ－ＳＰＯＲＴＳＦＯＯＴＢＡＬＬＣＬＵＢ　Ｕ－１２</v>
      </c>
      <c r="P87" s="325"/>
      <c r="Q87" s="234">
        <f>Q71</f>
        <v>6</v>
      </c>
      <c r="R87" s="232">
        <f>K71</f>
        <v>3</v>
      </c>
      <c r="S87" s="234">
        <f>Q77</f>
        <v>1</v>
      </c>
      <c r="T87" s="232">
        <f>K77</f>
        <v>1</v>
      </c>
      <c r="U87" s="229"/>
      <c r="V87" s="230"/>
      <c r="W87" s="253">
        <f>COUNTIF(Q88:V88,"○")*3+COUNTIF(Q88:V88,"△")</f>
        <v>4</v>
      </c>
      <c r="X87" s="253">
        <f>Q87-R87+S87-T87+U87-V87</f>
        <v>3</v>
      </c>
      <c r="Y87" s="253">
        <v>1</v>
      </c>
      <c r="Z87" s="225"/>
      <c r="AA87" s="225"/>
    </row>
    <row r="88" spans="3:27" ht="20.100000000000001" customHeight="1">
      <c r="C88" s="310"/>
      <c r="D88" s="311"/>
      <c r="E88" s="312" t="str">
        <f>IF(E87&gt;F87,"○",IF(E87&lt;F87,"×",IF(E87=F87,"△")))</f>
        <v>△</v>
      </c>
      <c r="F88" s="313"/>
      <c r="G88" s="312" t="str">
        <f>IF(G87&gt;H87,"○",IF(G87&lt;H87,"×",IF(G87=H87,"△")))</f>
        <v>○</v>
      </c>
      <c r="H88" s="313"/>
      <c r="I88" s="231"/>
      <c r="J88" s="233"/>
      <c r="K88" s="318"/>
      <c r="L88" s="318"/>
      <c r="M88" s="318"/>
      <c r="N88" s="226"/>
      <c r="O88" s="326"/>
      <c r="P88" s="327"/>
      <c r="Q88" s="312" t="str">
        <f t="shared" ref="Q88" si="6">IF(Q87&gt;R87,"○",IF(Q87&lt;R87,"×",IF(Q87=R87,"△")))</f>
        <v>○</v>
      </c>
      <c r="R88" s="313"/>
      <c r="S88" s="312" t="str">
        <f t="shared" ref="S88" si="7">IF(S87&gt;T87,"○",IF(S87&lt;T87,"×",IF(S87=T87,"△")))</f>
        <v>△</v>
      </c>
      <c r="T88" s="313"/>
      <c r="U88" s="231"/>
      <c r="V88" s="233"/>
      <c r="W88" s="318"/>
      <c r="X88" s="318"/>
      <c r="Y88" s="318"/>
      <c r="Z88" s="225"/>
      <c r="AA88" s="225"/>
    </row>
    <row r="89" spans="3:27" ht="20.100000000000001" customHeight="1"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</row>
    <row r="90" spans="3:27" ht="20.100000000000001" customHeight="1"/>
  </sheetData>
  <mergeCells count="248"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2"/>
  <sheetViews>
    <sheetView view="pageBreakPreview" zoomScaleNormal="100" zoomScaleSheetLayoutView="100" workbookViewId="0"/>
  </sheetViews>
  <sheetFormatPr defaultColWidth="9" defaultRowHeight="13.2"/>
  <cols>
    <col min="1" max="27" width="6.77734375" customWidth="1"/>
    <col min="28" max="28" width="5.6640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274">
        <f>U11組合せ!C5</f>
        <v>44549</v>
      </c>
      <c r="I1" s="275"/>
      <c r="J1" s="275"/>
      <c r="K1" s="275"/>
      <c r="L1" s="275"/>
      <c r="O1" s="320" t="s">
        <v>162</v>
      </c>
      <c r="P1" s="320"/>
      <c r="Q1" s="320"/>
      <c r="R1" s="320" t="str">
        <f>U11組合せ!A39</f>
        <v>別処山公園A</v>
      </c>
      <c r="S1" s="320"/>
      <c r="T1" s="320"/>
      <c r="U1" s="320"/>
      <c r="V1" s="320"/>
      <c r="W1" s="320"/>
      <c r="X1" s="320"/>
      <c r="Y1" s="320"/>
      <c r="Z1" s="320"/>
      <c r="AA1" s="320"/>
    </row>
    <row r="2" spans="1:28" ht="9.9" customHeight="1">
      <c r="A2" s="8"/>
      <c r="B2" s="8"/>
      <c r="C2" s="8"/>
      <c r="O2" s="65"/>
      <c r="P2" s="65"/>
      <c r="Q2" s="65"/>
      <c r="R2" s="10"/>
      <c r="S2" s="10"/>
      <c r="T2" s="10"/>
      <c r="U2" s="10"/>
      <c r="V2" s="10"/>
      <c r="W2" s="10"/>
    </row>
    <row r="3" spans="1:28" ht="20.100000000000001" customHeight="1">
      <c r="A3" s="8"/>
      <c r="E3" s="47"/>
      <c r="H3" s="276" t="s">
        <v>130</v>
      </c>
      <c r="I3" s="276"/>
      <c r="J3" s="14"/>
      <c r="K3" s="14"/>
      <c r="L3" s="14"/>
      <c r="M3" s="14"/>
      <c r="N3" s="14"/>
      <c r="O3" s="14"/>
      <c r="P3" s="66"/>
      <c r="Q3" s="66"/>
      <c r="R3" s="66"/>
      <c r="S3" s="276" t="s">
        <v>132</v>
      </c>
      <c r="T3" s="276"/>
      <c r="U3" s="14"/>
      <c r="V3" s="48"/>
      <c r="W3" s="48"/>
      <c r="X3" s="14"/>
      <c r="Y3" s="14"/>
      <c r="Z3" s="14"/>
      <c r="AA3" s="14"/>
    </row>
    <row r="4" spans="1:28" ht="20.100000000000001" customHeight="1" thickBot="1">
      <c r="A4" s="1"/>
      <c r="E4" s="1"/>
      <c r="F4" s="7"/>
      <c r="G4" s="7"/>
      <c r="H4" s="7"/>
      <c r="I4" s="223"/>
      <c r="J4" s="7"/>
      <c r="K4" s="7"/>
      <c r="L4" s="222"/>
      <c r="M4" s="222"/>
      <c r="N4" s="222"/>
      <c r="O4" s="222"/>
      <c r="P4" s="222"/>
      <c r="Q4" s="7"/>
      <c r="R4" s="7"/>
      <c r="S4" s="224"/>
      <c r="T4" s="222"/>
      <c r="V4" s="1"/>
      <c r="W4" s="1"/>
      <c r="Z4" s="1"/>
    </row>
    <row r="5" spans="1:28" ht="20.100000000000001" customHeight="1" thickTop="1">
      <c r="A5" s="1"/>
      <c r="E5" s="64"/>
      <c r="F5" s="11"/>
      <c r="G5" s="1"/>
      <c r="H5" s="1"/>
      <c r="I5" s="376"/>
      <c r="J5" s="377"/>
      <c r="K5" s="378"/>
      <c r="L5" s="2"/>
      <c r="M5" s="1"/>
      <c r="N5" s="1"/>
      <c r="O5" s="1"/>
      <c r="P5" s="4"/>
      <c r="Q5" s="386"/>
      <c r="R5" s="377"/>
      <c r="S5" s="387"/>
      <c r="T5" s="11"/>
      <c r="U5" s="12"/>
      <c r="V5" s="13"/>
      <c r="W5" s="2"/>
      <c r="X5" s="1"/>
      <c r="Y5" s="1"/>
      <c r="Z5" s="1"/>
    </row>
    <row r="6" spans="1:28" ht="20.100000000000001" customHeight="1">
      <c r="A6" s="1"/>
      <c r="E6" s="277">
        <v>1</v>
      </c>
      <c r="F6" s="277"/>
      <c r="G6" s="1"/>
      <c r="H6" s="277">
        <v>2</v>
      </c>
      <c r="I6" s="277"/>
      <c r="J6" s="1"/>
      <c r="K6" s="277">
        <v>3</v>
      </c>
      <c r="L6" s="277"/>
      <c r="M6" s="1"/>
      <c r="N6" s="1"/>
      <c r="O6" s="1"/>
      <c r="P6" s="277">
        <v>4</v>
      </c>
      <c r="Q6" s="277"/>
      <c r="R6" s="1"/>
      <c r="S6" s="277">
        <v>5</v>
      </c>
      <c r="T6" s="277"/>
      <c r="U6" s="1"/>
      <c r="V6" s="277">
        <v>6</v>
      </c>
      <c r="W6" s="277"/>
      <c r="X6" s="1"/>
      <c r="Y6" s="277"/>
      <c r="Z6" s="277"/>
    </row>
    <row r="7" spans="1:28" ht="20.100000000000001" customHeight="1">
      <c r="A7" s="1"/>
      <c r="D7" s="6"/>
      <c r="E7" s="280" t="str">
        <f>U11組合せ!C39</f>
        <v>フットボールクラブ氏家オレンジ</v>
      </c>
      <c r="F7" s="280"/>
      <c r="G7" s="195"/>
      <c r="H7" s="280" t="str">
        <f>U11組合せ!C41</f>
        <v>富士見サッカースポーツ少年団</v>
      </c>
      <c r="I7" s="280"/>
      <c r="J7" s="195"/>
      <c r="K7" s="390" t="str">
        <f>U11組合せ!C43</f>
        <v>ＮＩＫＫＯ．ＳＰＯＲＴＳ．ＣＬＵＢ</v>
      </c>
      <c r="L7" s="390"/>
      <c r="M7" s="3"/>
      <c r="N7" s="3"/>
      <c r="O7" s="3"/>
      <c r="P7" s="379" t="str">
        <f>U11組合せ!C47</f>
        <v>ボンジボーラ栃木</v>
      </c>
      <c r="Q7" s="379"/>
      <c r="R7" s="3"/>
      <c r="S7" s="278" t="str">
        <f>U11組合せ!C49</f>
        <v>栃木ユナイテッド</v>
      </c>
      <c r="T7" s="278"/>
      <c r="U7" s="3"/>
      <c r="V7" s="280" t="str">
        <f>U11組合せ!C51</f>
        <v>上河内ジュニアサッカークラブ</v>
      </c>
      <c r="W7" s="280"/>
      <c r="X7" s="3"/>
      <c r="Y7" s="278"/>
      <c r="Z7" s="278"/>
    </row>
    <row r="8" spans="1:28" ht="20.100000000000001" customHeight="1">
      <c r="A8" s="1"/>
      <c r="D8" s="6"/>
      <c r="E8" s="280"/>
      <c r="F8" s="280"/>
      <c r="G8" s="195"/>
      <c r="H8" s="280"/>
      <c r="I8" s="280"/>
      <c r="J8" s="195"/>
      <c r="K8" s="390"/>
      <c r="L8" s="390"/>
      <c r="M8" s="3"/>
      <c r="N8" s="3"/>
      <c r="O8" s="3"/>
      <c r="P8" s="379"/>
      <c r="Q8" s="379"/>
      <c r="R8" s="3"/>
      <c r="S8" s="278"/>
      <c r="T8" s="278"/>
      <c r="U8" s="3"/>
      <c r="V8" s="280"/>
      <c r="W8" s="280"/>
      <c r="X8" s="3"/>
      <c r="Y8" s="278"/>
      <c r="Z8" s="278"/>
    </row>
    <row r="9" spans="1:28" ht="20.100000000000001" customHeight="1">
      <c r="A9" s="1"/>
      <c r="D9" s="6"/>
      <c r="E9" s="280"/>
      <c r="F9" s="280"/>
      <c r="G9" s="195"/>
      <c r="H9" s="280"/>
      <c r="I9" s="280"/>
      <c r="J9" s="195"/>
      <c r="K9" s="390"/>
      <c r="L9" s="390"/>
      <c r="M9" s="3"/>
      <c r="N9" s="3"/>
      <c r="O9" s="3"/>
      <c r="P9" s="379"/>
      <c r="Q9" s="379"/>
      <c r="R9" s="3"/>
      <c r="S9" s="278"/>
      <c r="T9" s="278"/>
      <c r="U9" s="3"/>
      <c r="V9" s="280"/>
      <c r="W9" s="280"/>
      <c r="X9" s="3"/>
      <c r="Y9" s="278"/>
      <c r="Z9" s="278"/>
    </row>
    <row r="10" spans="1:28" ht="20.100000000000001" customHeight="1">
      <c r="A10" s="1"/>
      <c r="D10" s="6"/>
      <c r="E10" s="280"/>
      <c r="F10" s="280"/>
      <c r="G10" s="195"/>
      <c r="H10" s="280"/>
      <c r="I10" s="280"/>
      <c r="J10" s="195"/>
      <c r="K10" s="390"/>
      <c r="L10" s="390"/>
      <c r="M10" s="3"/>
      <c r="N10" s="3"/>
      <c r="O10" s="3"/>
      <c r="P10" s="379"/>
      <c r="Q10" s="379"/>
      <c r="R10" s="3"/>
      <c r="S10" s="278"/>
      <c r="T10" s="278"/>
      <c r="U10" s="3"/>
      <c r="V10" s="280"/>
      <c r="W10" s="280"/>
      <c r="X10" s="3"/>
      <c r="Y10" s="278"/>
      <c r="Z10" s="278"/>
    </row>
    <row r="11" spans="1:28" ht="20.100000000000001" customHeight="1">
      <c r="A11" s="1"/>
      <c r="D11" s="6"/>
      <c r="E11" s="280"/>
      <c r="F11" s="280"/>
      <c r="G11" s="195"/>
      <c r="H11" s="280"/>
      <c r="I11" s="280"/>
      <c r="J11" s="195"/>
      <c r="K11" s="390"/>
      <c r="L11" s="390"/>
      <c r="M11" s="3"/>
      <c r="N11" s="3"/>
      <c r="O11" s="3"/>
      <c r="P11" s="379"/>
      <c r="Q11" s="379"/>
      <c r="R11" s="3"/>
      <c r="S11" s="278"/>
      <c r="T11" s="278"/>
      <c r="U11" s="3"/>
      <c r="V11" s="280"/>
      <c r="W11" s="280"/>
      <c r="X11" s="3"/>
      <c r="Y11" s="278"/>
      <c r="Z11" s="278"/>
    </row>
    <row r="12" spans="1:28" ht="20.100000000000001" customHeight="1">
      <c r="A12" s="1"/>
      <c r="D12" s="6"/>
      <c r="E12" s="280"/>
      <c r="F12" s="280"/>
      <c r="G12" s="195"/>
      <c r="H12" s="280"/>
      <c r="I12" s="280"/>
      <c r="J12" s="195"/>
      <c r="K12" s="390"/>
      <c r="L12" s="390"/>
      <c r="M12" s="3"/>
      <c r="N12" s="3"/>
      <c r="O12" s="3"/>
      <c r="P12" s="379"/>
      <c r="Q12" s="379"/>
      <c r="R12" s="3"/>
      <c r="S12" s="278"/>
      <c r="T12" s="278"/>
      <c r="U12" s="3"/>
      <c r="V12" s="280"/>
      <c r="W12" s="280"/>
      <c r="X12" s="3"/>
      <c r="Y12" s="278"/>
      <c r="Z12" s="278"/>
    </row>
    <row r="13" spans="1:28" ht="20.100000000000001" customHeight="1">
      <c r="A13" s="1"/>
      <c r="D13" s="6"/>
      <c r="E13" s="280"/>
      <c r="F13" s="280"/>
      <c r="G13" s="195"/>
      <c r="H13" s="280"/>
      <c r="I13" s="280"/>
      <c r="J13" s="195"/>
      <c r="K13" s="390"/>
      <c r="L13" s="390"/>
      <c r="M13" s="3"/>
      <c r="N13" s="3"/>
      <c r="O13" s="3"/>
      <c r="P13" s="379"/>
      <c r="Q13" s="379"/>
      <c r="R13" s="3"/>
      <c r="S13" s="278"/>
      <c r="T13" s="278"/>
      <c r="U13" s="3"/>
      <c r="V13" s="280"/>
      <c r="W13" s="280"/>
      <c r="X13" s="3"/>
      <c r="Y13" s="278"/>
      <c r="Z13" s="278"/>
    </row>
    <row r="14" spans="1:28" ht="20.100000000000001" customHeight="1">
      <c r="A14" s="1"/>
      <c r="D14" s="6"/>
      <c r="E14" s="280"/>
      <c r="F14" s="280"/>
      <c r="G14" s="195"/>
      <c r="H14" s="280"/>
      <c r="I14" s="280"/>
      <c r="J14" s="195"/>
      <c r="K14" s="390"/>
      <c r="L14" s="390"/>
      <c r="M14" s="3"/>
      <c r="N14" s="3"/>
      <c r="O14" s="3"/>
      <c r="P14" s="379"/>
      <c r="Q14" s="379"/>
      <c r="R14" s="3"/>
      <c r="S14" s="278"/>
      <c r="T14" s="278"/>
      <c r="U14" s="3"/>
      <c r="V14" s="280"/>
      <c r="W14" s="280"/>
      <c r="X14" s="3"/>
      <c r="Y14" s="278"/>
      <c r="Z14" s="278"/>
    </row>
    <row r="15" spans="1:28" ht="20.100000000000001" customHeight="1">
      <c r="A15" s="1"/>
      <c r="D15" s="6"/>
      <c r="E15" s="67"/>
      <c r="F15" s="67"/>
      <c r="G15" s="3"/>
      <c r="H15" s="67"/>
      <c r="I15" s="67"/>
      <c r="J15" s="3"/>
      <c r="K15" s="67"/>
      <c r="L15" s="67"/>
      <c r="M15" s="3"/>
      <c r="N15" s="3"/>
      <c r="O15" s="3"/>
      <c r="P15" s="67"/>
      <c r="Q15" s="67"/>
      <c r="R15" s="3"/>
      <c r="S15" s="67"/>
      <c r="T15" s="67"/>
      <c r="U15" s="3"/>
      <c r="V15" s="67"/>
      <c r="W15" s="67"/>
      <c r="X15" s="3"/>
      <c r="Y15" s="67"/>
      <c r="Z15" s="67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25"/>
      <c r="W16" s="5"/>
      <c r="X16" s="281" t="s">
        <v>142</v>
      </c>
      <c r="Y16" s="281"/>
      <c r="Z16" s="281"/>
      <c r="AA16" s="281"/>
      <c r="AB16" s="5"/>
    </row>
    <row r="17" spans="1:28" ht="20.100000000000001" customHeight="1">
      <c r="A17" s="1"/>
      <c r="B17" s="277" t="s">
        <v>143</v>
      </c>
      <c r="C17" s="282">
        <v>0.375</v>
      </c>
      <c r="D17" s="282"/>
      <c r="E17" s="46"/>
      <c r="F17" s="373" t="str">
        <f>E7</f>
        <v>フットボールクラブ氏家オレンジ</v>
      </c>
      <c r="G17" s="373"/>
      <c r="H17" s="373"/>
      <c r="I17" s="373"/>
      <c r="J17" s="373"/>
      <c r="K17" s="284">
        <f>M17+M18</f>
        <v>2</v>
      </c>
      <c r="L17" s="285" t="s">
        <v>144</v>
      </c>
      <c r="M17" s="199">
        <v>0</v>
      </c>
      <c r="N17" s="199" t="s">
        <v>145</v>
      </c>
      <c r="O17" s="199">
        <v>0</v>
      </c>
      <c r="P17" s="285" t="s">
        <v>146</v>
      </c>
      <c r="Q17" s="286">
        <f>O17+O18</f>
        <v>0</v>
      </c>
      <c r="R17" s="322" t="str">
        <f>H7</f>
        <v>富士見サッカースポーツ少年団</v>
      </c>
      <c r="S17" s="322"/>
      <c r="T17" s="322"/>
      <c r="U17" s="322"/>
      <c r="V17" s="322"/>
      <c r="W17" s="1"/>
      <c r="X17" s="287" t="s">
        <v>147</v>
      </c>
      <c r="Y17" s="287"/>
      <c r="Z17" s="287"/>
      <c r="AA17" s="287"/>
      <c r="AB17" s="1"/>
    </row>
    <row r="18" spans="1:28" ht="20.100000000000001" customHeight="1">
      <c r="A18" s="1"/>
      <c r="B18" s="277"/>
      <c r="C18" s="282"/>
      <c r="D18" s="282"/>
      <c r="E18" s="46"/>
      <c r="F18" s="373"/>
      <c r="G18" s="373"/>
      <c r="H18" s="373"/>
      <c r="I18" s="373"/>
      <c r="J18" s="373"/>
      <c r="K18" s="284"/>
      <c r="L18" s="285"/>
      <c r="M18" s="199">
        <v>2</v>
      </c>
      <c r="N18" s="199" t="s">
        <v>145</v>
      </c>
      <c r="O18" s="199">
        <v>0</v>
      </c>
      <c r="P18" s="285"/>
      <c r="Q18" s="286"/>
      <c r="R18" s="322"/>
      <c r="S18" s="322"/>
      <c r="T18" s="322"/>
      <c r="U18" s="322"/>
      <c r="V18" s="322"/>
      <c r="W18" s="1"/>
      <c r="X18" s="287"/>
      <c r="Y18" s="287"/>
      <c r="Z18" s="287"/>
      <c r="AA18" s="287"/>
      <c r="AB18" s="1"/>
    </row>
    <row r="19" spans="1:28" ht="20.100000000000001" customHeight="1">
      <c r="A19" s="1"/>
      <c r="B19" s="68"/>
      <c r="C19" s="58"/>
      <c r="D19" s="58"/>
      <c r="E19" s="46"/>
      <c r="F19" s="202"/>
      <c r="G19" s="202"/>
      <c r="H19" s="202"/>
      <c r="I19" s="202"/>
      <c r="J19" s="202"/>
      <c r="K19" s="206"/>
      <c r="L19" s="203"/>
      <c r="M19" s="199"/>
      <c r="N19" s="199"/>
      <c r="O19" s="199"/>
      <c r="P19" s="203"/>
      <c r="Q19" s="207"/>
      <c r="R19" s="202"/>
      <c r="S19" s="202"/>
      <c r="T19" s="202"/>
      <c r="U19" s="202"/>
      <c r="V19" s="202"/>
      <c r="W19" s="1"/>
      <c r="X19" s="204"/>
      <c r="Y19" s="204"/>
      <c r="Z19" s="204"/>
      <c r="AA19" s="204"/>
      <c r="AB19" s="1"/>
    </row>
    <row r="20" spans="1:28" ht="20.100000000000001" customHeight="1">
      <c r="A20" s="1"/>
      <c r="B20" s="277" t="s">
        <v>148</v>
      </c>
      <c r="C20" s="282">
        <v>0.40277777777777773</v>
      </c>
      <c r="D20" s="282"/>
      <c r="E20" s="46"/>
      <c r="F20" s="374" t="str">
        <f>P7</f>
        <v>ボンジボーラ栃木</v>
      </c>
      <c r="G20" s="374"/>
      <c r="H20" s="374"/>
      <c r="I20" s="374"/>
      <c r="J20" s="374"/>
      <c r="K20" s="284">
        <f>M20+M21</f>
        <v>0</v>
      </c>
      <c r="L20" s="285" t="s">
        <v>144</v>
      </c>
      <c r="M20" s="199">
        <v>0</v>
      </c>
      <c r="N20" s="199" t="s">
        <v>145</v>
      </c>
      <c r="O20" s="199">
        <v>0</v>
      </c>
      <c r="P20" s="285" t="s">
        <v>146</v>
      </c>
      <c r="Q20" s="286">
        <f>O20+O21</f>
        <v>0</v>
      </c>
      <c r="R20" s="374" t="str">
        <f>S7</f>
        <v>栃木ユナイテッド</v>
      </c>
      <c r="S20" s="374"/>
      <c r="T20" s="374"/>
      <c r="U20" s="374"/>
      <c r="V20" s="374"/>
      <c r="W20" s="1"/>
      <c r="X20" s="287" t="s">
        <v>149</v>
      </c>
      <c r="Y20" s="287"/>
      <c r="Z20" s="287"/>
      <c r="AA20" s="287"/>
      <c r="AB20" s="1"/>
    </row>
    <row r="21" spans="1:28" ht="20.100000000000001" customHeight="1">
      <c r="A21" s="1"/>
      <c r="B21" s="277"/>
      <c r="C21" s="282"/>
      <c r="D21" s="282"/>
      <c r="E21" s="46"/>
      <c r="F21" s="374"/>
      <c r="G21" s="374"/>
      <c r="H21" s="374"/>
      <c r="I21" s="374"/>
      <c r="J21" s="374"/>
      <c r="K21" s="284"/>
      <c r="L21" s="285"/>
      <c r="M21" s="199">
        <v>0</v>
      </c>
      <c r="N21" s="199" t="s">
        <v>145</v>
      </c>
      <c r="O21" s="199">
        <v>0</v>
      </c>
      <c r="P21" s="285"/>
      <c r="Q21" s="286"/>
      <c r="R21" s="374"/>
      <c r="S21" s="374"/>
      <c r="T21" s="374"/>
      <c r="U21" s="374"/>
      <c r="V21" s="374"/>
      <c r="W21" s="1"/>
      <c r="X21" s="287"/>
      <c r="Y21" s="287"/>
      <c r="Z21" s="287"/>
      <c r="AA21" s="287"/>
      <c r="AB21" s="1"/>
    </row>
    <row r="22" spans="1:28" ht="20.100000000000001" customHeight="1">
      <c r="A22" s="1"/>
      <c r="B22" s="68"/>
      <c r="C22" s="58"/>
      <c r="D22" s="58"/>
      <c r="E22" s="46"/>
      <c r="F22" s="202"/>
      <c r="G22" s="202"/>
      <c r="H22" s="202"/>
      <c r="I22" s="202"/>
      <c r="J22" s="202"/>
      <c r="K22" s="206"/>
      <c r="L22" s="203"/>
      <c r="M22" s="199"/>
      <c r="N22" s="199"/>
      <c r="O22" s="199"/>
      <c r="P22" s="203"/>
      <c r="Q22" s="207"/>
      <c r="R22" s="202"/>
      <c r="S22" s="202"/>
      <c r="T22" s="202"/>
      <c r="U22" s="202"/>
      <c r="V22" s="202"/>
      <c r="W22" s="1"/>
      <c r="X22" s="204"/>
      <c r="Y22" s="204"/>
      <c r="Z22" s="204"/>
      <c r="AA22" s="204"/>
      <c r="AB22" s="1"/>
    </row>
    <row r="23" spans="1:28" ht="20.100000000000001" customHeight="1">
      <c r="A23" s="1"/>
      <c r="B23" s="277" t="s">
        <v>150</v>
      </c>
      <c r="C23" s="282">
        <v>0.43055555555555558</v>
      </c>
      <c r="D23" s="282"/>
      <c r="E23" s="46"/>
      <c r="F23" s="283" t="str">
        <f>E7</f>
        <v>フットボールクラブ氏家オレンジ</v>
      </c>
      <c r="G23" s="283"/>
      <c r="H23" s="283"/>
      <c r="I23" s="283"/>
      <c r="J23" s="283"/>
      <c r="K23" s="284">
        <f>M23+M24</f>
        <v>1</v>
      </c>
      <c r="L23" s="285" t="s">
        <v>144</v>
      </c>
      <c r="M23" s="199">
        <v>1</v>
      </c>
      <c r="N23" s="199" t="s">
        <v>145</v>
      </c>
      <c r="O23" s="199">
        <v>1</v>
      </c>
      <c r="P23" s="285" t="s">
        <v>146</v>
      </c>
      <c r="Q23" s="286">
        <f>O23+O24</f>
        <v>3</v>
      </c>
      <c r="R23" s="383" t="str">
        <f>K7</f>
        <v>ＮＩＫＫＯ．ＳＰＯＲＴＳ．ＣＬＵＢ</v>
      </c>
      <c r="S23" s="383"/>
      <c r="T23" s="383"/>
      <c r="U23" s="383"/>
      <c r="V23" s="383"/>
      <c r="W23" s="1"/>
      <c r="X23" s="287" t="s">
        <v>151</v>
      </c>
      <c r="Y23" s="287"/>
      <c r="Z23" s="287"/>
      <c r="AA23" s="287"/>
      <c r="AB23" s="1"/>
    </row>
    <row r="24" spans="1:28" ht="20.100000000000001" customHeight="1">
      <c r="A24" s="1"/>
      <c r="B24" s="277"/>
      <c r="C24" s="282"/>
      <c r="D24" s="282"/>
      <c r="E24" s="46"/>
      <c r="F24" s="283"/>
      <c r="G24" s="283"/>
      <c r="H24" s="283"/>
      <c r="I24" s="283"/>
      <c r="J24" s="283"/>
      <c r="K24" s="284"/>
      <c r="L24" s="285"/>
      <c r="M24" s="199">
        <v>0</v>
      </c>
      <c r="N24" s="199" t="s">
        <v>145</v>
      </c>
      <c r="O24" s="199">
        <v>2</v>
      </c>
      <c r="P24" s="285"/>
      <c r="Q24" s="286"/>
      <c r="R24" s="383"/>
      <c r="S24" s="383"/>
      <c r="T24" s="383"/>
      <c r="U24" s="383"/>
      <c r="V24" s="383"/>
      <c r="W24" s="1"/>
      <c r="X24" s="287"/>
      <c r="Y24" s="287"/>
      <c r="Z24" s="287"/>
      <c r="AA24" s="287"/>
      <c r="AB24" s="1"/>
    </row>
    <row r="25" spans="1:28" ht="20.100000000000001" customHeight="1">
      <c r="A25" s="1"/>
      <c r="B25" s="68"/>
      <c r="C25" s="58"/>
      <c r="D25" s="58"/>
      <c r="E25" s="46"/>
      <c r="F25" s="202"/>
      <c r="G25" s="202"/>
      <c r="H25" s="202"/>
      <c r="I25" s="202"/>
      <c r="J25" s="202"/>
      <c r="K25" s="206"/>
      <c r="L25" s="203"/>
      <c r="M25" s="199"/>
      <c r="N25" s="199"/>
      <c r="O25" s="199"/>
      <c r="P25" s="203"/>
      <c r="Q25" s="207"/>
      <c r="R25" s="202"/>
      <c r="S25" s="202"/>
      <c r="T25" s="202"/>
      <c r="U25" s="202"/>
      <c r="V25" s="202"/>
      <c r="W25" s="1"/>
      <c r="X25" s="204"/>
      <c r="Y25" s="204"/>
      <c r="Z25" s="204"/>
      <c r="AA25" s="204"/>
      <c r="AB25" s="1"/>
    </row>
    <row r="26" spans="1:28" ht="20.100000000000001" customHeight="1">
      <c r="B26" s="277" t="s">
        <v>152</v>
      </c>
      <c r="C26" s="282">
        <v>0.45833333333333331</v>
      </c>
      <c r="D26" s="282"/>
      <c r="E26" s="46"/>
      <c r="F26" s="373" t="str">
        <f>P7</f>
        <v>ボンジボーラ栃木</v>
      </c>
      <c r="G26" s="373"/>
      <c r="H26" s="373"/>
      <c r="I26" s="373"/>
      <c r="J26" s="373"/>
      <c r="K26" s="284">
        <f>M26+M27</f>
        <v>3</v>
      </c>
      <c r="L26" s="285" t="s">
        <v>144</v>
      </c>
      <c r="M26" s="199">
        <v>1</v>
      </c>
      <c r="N26" s="199" t="s">
        <v>145</v>
      </c>
      <c r="O26" s="199">
        <v>0</v>
      </c>
      <c r="P26" s="285" t="s">
        <v>146</v>
      </c>
      <c r="Q26" s="286">
        <f>O26+O27</f>
        <v>0</v>
      </c>
      <c r="R26" s="323" t="str">
        <f>V7</f>
        <v>上河内ジュニアサッカークラブ</v>
      </c>
      <c r="S26" s="323"/>
      <c r="T26" s="323"/>
      <c r="U26" s="323"/>
      <c r="V26" s="323"/>
      <c r="W26" s="1"/>
      <c r="X26" s="287" t="s">
        <v>153</v>
      </c>
      <c r="Y26" s="287"/>
      <c r="Z26" s="287"/>
      <c r="AA26" s="287"/>
      <c r="AB26" s="1"/>
    </row>
    <row r="27" spans="1:28" ht="20.100000000000001" customHeight="1">
      <c r="B27" s="277"/>
      <c r="C27" s="282"/>
      <c r="D27" s="282"/>
      <c r="E27" s="46"/>
      <c r="F27" s="373"/>
      <c r="G27" s="373"/>
      <c r="H27" s="373"/>
      <c r="I27" s="373"/>
      <c r="J27" s="373"/>
      <c r="K27" s="284"/>
      <c r="L27" s="285"/>
      <c r="M27" s="199">
        <v>2</v>
      </c>
      <c r="N27" s="199" t="s">
        <v>145</v>
      </c>
      <c r="O27" s="199">
        <v>0</v>
      </c>
      <c r="P27" s="285"/>
      <c r="Q27" s="286"/>
      <c r="R27" s="323"/>
      <c r="S27" s="323"/>
      <c r="T27" s="323"/>
      <c r="U27" s="323"/>
      <c r="V27" s="323"/>
      <c r="W27" s="1"/>
      <c r="X27" s="287"/>
      <c r="Y27" s="287"/>
      <c r="Z27" s="287"/>
      <c r="AA27" s="287"/>
      <c r="AB27" s="1"/>
    </row>
    <row r="28" spans="1:28" ht="20.100000000000001" customHeight="1">
      <c r="A28" s="1"/>
      <c r="B28" s="68"/>
      <c r="C28" s="58"/>
      <c r="D28" s="58"/>
      <c r="E28" s="46"/>
      <c r="F28" s="202"/>
      <c r="G28" s="202"/>
      <c r="H28" s="202"/>
      <c r="I28" s="202"/>
      <c r="J28" s="202"/>
      <c r="K28" s="206"/>
      <c r="L28" s="203"/>
      <c r="M28" s="199"/>
      <c r="N28" s="199"/>
      <c r="O28" s="199"/>
      <c r="P28" s="203"/>
      <c r="Q28" s="207"/>
      <c r="R28" s="202"/>
      <c r="S28" s="202"/>
      <c r="T28" s="202"/>
      <c r="U28" s="202"/>
      <c r="V28" s="202"/>
      <c r="W28" s="1"/>
      <c r="X28" s="204"/>
      <c r="Y28" s="204"/>
      <c r="Z28" s="204"/>
      <c r="AA28" s="204"/>
      <c r="AB28" s="1"/>
    </row>
    <row r="29" spans="1:28" ht="20.100000000000001" customHeight="1">
      <c r="A29" s="1"/>
      <c r="B29" s="277" t="s">
        <v>154</v>
      </c>
      <c r="C29" s="282">
        <v>0.4861111111111111</v>
      </c>
      <c r="D29" s="282"/>
      <c r="E29" s="46"/>
      <c r="F29" s="322" t="str">
        <f>H7</f>
        <v>富士見サッカースポーツ少年団</v>
      </c>
      <c r="G29" s="322"/>
      <c r="H29" s="322"/>
      <c r="I29" s="322"/>
      <c r="J29" s="322"/>
      <c r="K29" s="284">
        <f>M29+M30</f>
        <v>0</v>
      </c>
      <c r="L29" s="285" t="s">
        <v>144</v>
      </c>
      <c r="M29" s="199">
        <v>0</v>
      </c>
      <c r="N29" s="199" t="s">
        <v>145</v>
      </c>
      <c r="O29" s="199">
        <v>2</v>
      </c>
      <c r="P29" s="285" t="s">
        <v>146</v>
      </c>
      <c r="Q29" s="286">
        <f>O29+O30</f>
        <v>3</v>
      </c>
      <c r="R29" s="383" t="str">
        <f>K7</f>
        <v>ＮＩＫＫＯ．ＳＰＯＲＴＳ．ＣＬＵＢ</v>
      </c>
      <c r="S29" s="383"/>
      <c r="T29" s="383"/>
      <c r="U29" s="383"/>
      <c r="V29" s="383"/>
      <c r="W29" s="1"/>
      <c r="X29" s="287" t="s">
        <v>155</v>
      </c>
      <c r="Y29" s="287"/>
      <c r="Z29" s="287"/>
      <c r="AA29" s="287"/>
      <c r="AB29" s="1"/>
    </row>
    <row r="30" spans="1:28" ht="20.100000000000001" customHeight="1">
      <c r="A30" s="1"/>
      <c r="B30" s="277"/>
      <c r="C30" s="282"/>
      <c r="D30" s="282"/>
      <c r="E30" s="46"/>
      <c r="F30" s="322"/>
      <c r="G30" s="322"/>
      <c r="H30" s="322"/>
      <c r="I30" s="322"/>
      <c r="J30" s="322"/>
      <c r="K30" s="284"/>
      <c r="L30" s="285"/>
      <c r="M30" s="199">
        <v>0</v>
      </c>
      <c r="N30" s="199" t="s">
        <v>145</v>
      </c>
      <c r="O30" s="199">
        <v>1</v>
      </c>
      <c r="P30" s="285"/>
      <c r="Q30" s="286"/>
      <c r="R30" s="383"/>
      <c r="S30" s="383"/>
      <c r="T30" s="383"/>
      <c r="U30" s="383"/>
      <c r="V30" s="383"/>
      <c r="W30" s="1"/>
      <c r="X30" s="287"/>
      <c r="Y30" s="287"/>
      <c r="Z30" s="287"/>
      <c r="AA30" s="287"/>
      <c r="AB30" s="1"/>
    </row>
    <row r="31" spans="1:28" ht="20.100000000000001" customHeight="1">
      <c r="A31" s="1"/>
      <c r="B31" s="68"/>
      <c r="C31" s="58"/>
      <c r="D31" s="58"/>
      <c r="E31" s="46"/>
      <c r="F31" s="202"/>
      <c r="G31" s="202"/>
      <c r="H31" s="202"/>
      <c r="I31" s="202"/>
      <c r="J31" s="202"/>
      <c r="K31" s="206"/>
      <c r="L31" s="203"/>
      <c r="M31" s="199"/>
      <c r="N31" s="199"/>
      <c r="O31" s="199"/>
      <c r="P31" s="203"/>
      <c r="Q31" s="207"/>
      <c r="R31" s="202"/>
      <c r="S31" s="202"/>
      <c r="T31" s="202"/>
      <c r="U31" s="202"/>
      <c r="V31" s="202"/>
      <c r="W31" s="1"/>
      <c r="X31" s="204"/>
      <c r="Y31" s="204"/>
      <c r="Z31" s="204"/>
      <c r="AA31" s="204"/>
      <c r="AB31" s="1"/>
    </row>
    <row r="32" spans="1:28" ht="20.100000000000001" customHeight="1">
      <c r="A32" s="1"/>
      <c r="B32" s="277" t="s">
        <v>156</v>
      </c>
      <c r="C32" s="282">
        <v>0.51388888888888895</v>
      </c>
      <c r="D32" s="282"/>
      <c r="E32" s="46"/>
      <c r="F32" s="373" t="str">
        <f>S7</f>
        <v>栃木ユナイテッド</v>
      </c>
      <c r="G32" s="373"/>
      <c r="H32" s="373"/>
      <c r="I32" s="373"/>
      <c r="J32" s="373"/>
      <c r="K32" s="284">
        <f>M32+M33</f>
        <v>3</v>
      </c>
      <c r="L32" s="285" t="s">
        <v>144</v>
      </c>
      <c r="M32" s="199">
        <v>1</v>
      </c>
      <c r="N32" s="199" t="s">
        <v>145</v>
      </c>
      <c r="O32" s="199">
        <v>0</v>
      </c>
      <c r="P32" s="285" t="s">
        <v>146</v>
      </c>
      <c r="Q32" s="286">
        <f>O32+O33</f>
        <v>0</v>
      </c>
      <c r="R32" s="323" t="str">
        <f>V7</f>
        <v>上河内ジュニアサッカークラブ</v>
      </c>
      <c r="S32" s="323"/>
      <c r="T32" s="323"/>
      <c r="U32" s="323"/>
      <c r="V32" s="323"/>
      <c r="W32" s="1"/>
      <c r="X32" s="287" t="s">
        <v>157</v>
      </c>
      <c r="Y32" s="287"/>
      <c r="Z32" s="287"/>
      <c r="AA32" s="287"/>
      <c r="AB32" s="1"/>
    </row>
    <row r="33" spans="1:28" ht="20.100000000000001" customHeight="1">
      <c r="A33" s="1"/>
      <c r="B33" s="277"/>
      <c r="C33" s="282"/>
      <c r="D33" s="282"/>
      <c r="E33" s="46"/>
      <c r="F33" s="373"/>
      <c r="G33" s="373"/>
      <c r="H33" s="373"/>
      <c r="I33" s="373"/>
      <c r="J33" s="373"/>
      <c r="K33" s="284"/>
      <c r="L33" s="285"/>
      <c r="M33" s="199">
        <v>2</v>
      </c>
      <c r="N33" s="199" t="s">
        <v>145</v>
      </c>
      <c r="O33" s="199">
        <v>0</v>
      </c>
      <c r="P33" s="285"/>
      <c r="Q33" s="286"/>
      <c r="R33" s="323"/>
      <c r="S33" s="323"/>
      <c r="T33" s="323"/>
      <c r="U33" s="323"/>
      <c r="V33" s="323"/>
      <c r="W33" s="1"/>
      <c r="X33" s="287"/>
      <c r="Y33" s="287"/>
      <c r="Z33" s="287"/>
      <c r="AA33" s="287"/>
      <c r="AB33" s="1"/>
    </row>
    <row r="34" spans="1:28" ht="20.100000000000001" customHeight="1">
      <c r="A34" s="1"/>
      <c r="B34" s="68"/>
      <c r="C34" s="58"/>
      <c r="D34" s="58"/>
      <c r="E34" s="46"/>
      <c r="F34" s="69"/>
      <c r="G34" s="69"/>
      <c r="H34" s="69"/>
      <c r="I34" s="69"/>
      <c r="J34" s="69"/>
      <c r="K34" s="206"/>
      <c r="L34" s="203"/>
      <c r="M34" s="1"/>
      <c r="N34" s="199"/>
      <c r="O34" s="207"/>
      <c r="P34" s="203"/>
      <c r="Q34" s="207"/>
      <c r="R34" s="69"/>
      <c r="S34" s="69"/>
      <c r="T34" s="69"/>
      <c r="U34" s="69"/>
      <c r="V34" s="69"/>
      <c r="W34" s="1"/>
      <c r="X34" s="204"/>
      <c r="Y34" s="204"/>
      <c r="Z34" s="204"/>
      <c r="AA34" s="204"/>
      <c r="AB34" s="1"/>
    </row>
    <row r="35" spans="1:28" ht="24.6" customHeight="1">
      <c r="A35" s="1"/>
      <c r="B35" s="209"/>
      <c r="C35" s="210"/>
      <c r="D35" s="210"/>
      <c r="E35" s="46"/>
      <c r="F35" s="283" t="s">
        <v>238</v>
      </c>
      <c r="G35" s="283"/>
      <c r="H35" s="283"/>
      <c r="I35" s="69"/>
      <c r="J35" s="69"/>
      <c r="K35" s="212"/>
      <c r="L35" s="211"/>
      <c r="M35" s="1"/>
      <c r="N35" s="209"/>
      <c r="O35" s="213"/>
      <c r="P35" s="211"/>
      <c r="Q35" s="213"/>
      <c r="R35" s="69"/>
      <c r="S35" s="69"/>
      <c r="T35" s="69"/>
      <c r="U35" s="69"/>
      <c r="V35" s="69"/>
      <c r="W35" s="1"/>
      <c r="X35" s="208"/>
      <c r="Y35" s="208"/>
      <c r="Z35" s="208"/>
      <c r="AA35" s="208"/>
      <c r="AB35" s="1"/>
    </row>
    <row r="36" spans="1:28" ht="34.200000000000003" customHeight="1">
      <c r="A36" s="1"/>
      <c r="B36" s="209"/>
      <c r="C36" s="210"/>
      <c r="D36" s="210"/>
      <c r="E36" s="46"/>
      <c r="F36" s="373" t="str">
        <f>F26</f>
        <v>ボンジボーラ栃木</v>
      </c>
      <c r="G36" s="373"/>
      <c r="H36" s="373"/>
      <c r="I36" s="373"/>
      <c r="J36" s="373"/>
      <c r="K36" s="212"/>
      <c r="L36" s="391" t="s">
        <v>237</v>
      </c>
      <c r="M36" s="209">
        <v>3</v>
      </c>
      <c r="N36" s="209" t="s">
        <v>239</v>
      </c>
      <c r="O36" s="209">
        <v>1</v>
      </c>
      <c r="P36" s="211"/>
      <c r="Q36" s="213"/>
      <c r="R36" s="283" t="str">
        <f>F32</f>
        <v>栃木ユナイテッド</v>
      </c>
      <c r="S36" s="283"/>
      <c r="T36" s="283"/>
      <c r="U36" s="283"/>
      <c r="V36" s="283"/>
      <c r="W36" s="1"/>
      <c r="X36" s="208"/>
      <c r="Y36" s="208"/>
      <c r="Z36" s="208"/>
      <c r="AA36" s="208"/>
      <c r="AB36" s="1"/>
    </row>
    <row r="37" spans="1:28" ht="20.100000000000001" customHeight="1"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</row>
    <row r="38" spans="1:28" ht="20.100000000000001" customHeight="1">
      <c r="C38" s="288" t="str">
        <f>H3&amp; CHAR(10) &amp;"リーグ"</f>
        <v>C
リーグ</v>
      </c>
      <c r="D38" s="289"/>
      <c r="E38" s="328" t="str">
        <f>E7</f>
        <v>フットボールクラブ氏家オレンジ</v>
      </c>
      <c r="F38" s="329"/>
      <c r="G38" s="328" t="str">
        <f>H7</f>
        <v>富士見サッカースポーツ少年団</v>
      </c>
      <c r="H38" s="329"/>
      <c r="I38" s="328" t="str">
        <f>K7</f>
        <v>ＮＩＫＫＯ．ＳＰＯＲＴＳ．ＣＬＵＢ</v>
      </c>
      <c r="J38" s="329"/>
      <c r="K38" s="300" t="s">
        <v>158</v>
      </c>
      <c r="L38" s="300" t="s">
        <v>159</v>
      </c>
      <c r="M38" s="300" t="s">
        <v>160</v>
      </c>
      <c r="N38" s="226"/>
      <c r="O38" s="288" t="str">
        <f>S3&amp; CHAR(10) &amp;"リーグ"</f>
        <v>CC
リーグ</v>
      </c>
      <c r="P38" s="289"/>
      <c r="Q38" s="296" t="str">
        <f>P7</f>
        <v>ボンジボーラ栃木</v>
      </c>
      <c r="R38" s="297"/>
      <c r="S38" s="296" t="str">
        <f>S7</f>
        <v>栃木ユナイテッド</v>
      </c>
      <c r="T38" s="297"/>
      <c r="U38" s="328" t="str">
        <f>V7</f>
        <v>上河内ジュニアサッカークラブ</v>
      </c>
      <c r="V38" s="329"/>
      <c r="W38" s="300" t="s">
        <v>158</v>
      </c>
      <c r="X38" s="300" t="s">
        <v>159</v>
      </c>
      <c r="Y38" s="300" t="s">
        <v>160</v>
      </c>
      <c r="Z38" s="225"/>
      <c r="AA38" s="225"/>
    </row>
    <row r="39" spans="1:28" ht="20.100000000000001" customHeight="1">
      <c r="C39" s="290"/>
      <c r="D39" s="291"/>
      <c r="E39" s="330"/>
      <c r="F39" s="331"/>
      <c r="G39" s="330"/>
      <c r="H39" s="331"/>
      <c r="I39" s="330"/>
      <c r="J39" s="331"/>
      <c r="K39" s="301"/>
      <c r="L39" s="301"/>
      <c r="M39" s="301"/>
      <c r="N39" s="226"/>
      <c r="O39" s="290"/>
      <c r="P39" s="291"/>
      <c r="Q39" s="298"/>
      <c r="R39" s="299"/>
      <c r="S39" s="298"/>
      <c r="T39" s="299"/>
      <c r="U39" s="330"/>
      <c r="V39" s="331"/>
      <c r="W39" s="301"/>
      <c r="X39" s="301"/>
      <c r="Y39" s="301"/>
      <c r="Z39" s="225"/>
      <c r="AA39" s="225"/>
    </row>
    <row r="40" spans="1:28" ht="20.100000000000001" customHeight="1">
      <c r="C40" s="324" t="str">
        <f>E7</f>
        <v>フットボールクラブ氏家オレンジ</v>
      </c>
      <c r="D40" s="325"/>
      <c r="E40" s="229"/>
      <c r="F40" s="230"/>
      <c r="G40" s="231">
        <f>K17</f>
        <v>2</v>
      </c>
      <c r="H40" s="232">
        <f>Q17</f>
        <v>0</v>
      </c>
      <c r="I40" s="231">
        <f>K23</f>
        <v>1</v>
      </c>
      <c r="J40" s="232">
        <f>Q23</f>
        <v>3</v>
      </c>
      <c r="K40" s="306">
        <f>COUNTIF(E41:J41,"○")*3+COUNTIF(E41:J41,"△")</f>
        <v>3</v>
      </c>
      <c r="L40" s="300">
        <f>E40-F40+G40-H40+I40-J40</f>
        <v>0</v>
      </c>
      <c r="M40" s="306">
        <v>2</v>
      </c>
      <c r="N40" s="226"/>
      <c r="O40" s="302" t="str">
        <f>P7</f>
        <v>ボンジボーラ栃木</v>
      </c>
      <c r="P40" s="303"/>
      <c r="Q40" s="229"/>
      <c r="R40" s="230"/>
      <c r="S40" s="231">
        <f>K20</f>
        <v>0</v>
      </c>
      <c r="T40" s="232">
        <f>Q20</f>
        <v>0</v>
      </c>
      <c r="U40" s="231">
        <f>K26</f>
        <v>3</v>
      </c>
      <c r="V40" s="232">
        <f>Q26</f>
        <v>0</v>
      </c>
      <c r="W40" s="306">
        <f>COUNTIF(Q41:V41,"○")*3+COUNTIF(Q41:V41,"△")</f>
        <v>4</v>
      </c>
      <c r="X40" s="300">
        <f>Q40-R40+S40-T40+U40-V40</f>
        <v>3</v>
      </c>
      <c r="Y40" s="306">
        <v>1</v>
      </c>
      <c r="Z40" s="225"/>
      <c r="AA40" s="225"/>
    </row>
    <row r="41" spans="1:28" ht="20.100000000000001" customHeight="1">
      <c r="C41" s="326"/>
      <c r="D41" s="327"/>
      <c r="E41" s="231"/>
      <c r="F41" s="233"/>
      <c r="G41" s="312" t="str">
        <f>IF(G40&gt;H40,"○",IF(G40&lt;H40,"×",IF(G40=H40,"△")))</f>
        <v>○</v>
      </c>
      <c r="H41" s="313"/>
      <c r="I41" s="312" t="str">
        <f t="shared" ref="I41" si="0">IF(I40&gt;J40,"○",IF(I40&lt;J40,"×",IF(I40=J40,"△")))</f>
        <v>×</v>
      </c>
      <c r="J41" s="313"/>
      <c r="K41" s="307"/>
      <c r="L41" s="301"/>
      <c r="M41" s="307"/>
      <c r="N41" s="226"/>
      <c r="O41" s="304"/>
      <c r="P41" s="305"/>
      <c r="Q41" s="231"/>
      <c r="R41" s="233"/>
      <c r="S41" s="312" t="str">
        <f>IF(S40&gt;T40,"○",IF(S40&lt;T40,"×",IF(S40=T40,"△")))</f>
        <v>△</v>
      </c>
      <c r="T41" s="313"/>
      <c r="U41" s="312" t="str">
        <f t="shared" ref="U41" si="1">IF(U40&gt;V40,"○",IF(U40&lt;V40,"×",IF(U40=V40,"△")))</f>
        <v>○</v>
      </c>
      <c r="V41" s="313"/>
      <c r="W41" s="307"/>
      <c r="X41" s="301"/>
      <c r="Y41" s="307"/>
      <c r="Z41" s="225"/>
      <c r="AA41" s="225"/>
    </row>
    <row r="42" spans="1:28" ht="20.100000000000001" customHeight="1">
      <c r="C42" s="324" t="str">
        <f>H7</f>
        <v>富士見サッカースポーツ少年団</v>
      </c>
      <c r="D42" s="325"/>
      <c r="E42" s="231">
        <f>Q17</f>
        <v>0</v>
      </c>
      <c r="F42" s="232">
        <f>K17</f>
        <v>2</v>
      </c>
      <c r="G42" s="229"/>
      <c r="H42" s="230"/>
      <c r="I42" s="231">
        <f>K29</f>
        <v>0</v>
      </c>
      <c r="J42" s="232">
        <f>Q29</f>
        <v>3</v>
      </c>
      <c r="K42" s="306">
        <f>COUNTIF(E43:J43,"○")*3+COUNTIF(E43:J43,"△")</f>
        <v>0</v>
      </c>
      <c r="L42" s="253">
        <f>E42-F42+G42-H42+I42-J42</f>
        <v>-5</v>
      </c>
      <c r="M42" s="306">
        <v>3</v>
      </c>
      <c r="N42" s="226"/>
      <c r="O42" s="302" t="str">
        <f>S7</f>
        <v>栃木ユナイテッド</v>
      </c>
      <c r="P42" s="303"/>
      <c r="Q42" s="231">
        <f>Q20</f>
        <v>0</v>
      </c>
      <c r="R42" s="232">
        <f>K20</f>
        <v>0</v>
      </c>
      <c r="S42" s="229"/>
      <c r="T42" s="230"/>
      <c r="U42" s="231">
        <f>K32</f>
        <v>3</v>
      </c>
      <c r="V42" s="232">
        <f>Q32</f>
        <v>0</v>
      </c>
      <c r="W42" s="306">
        <f>COUNTIF(Q43:V43,"○")*3+COUNTIF(Q43:V43,"△")</f>
        <v>4</v>
      </c>
      <c r="X42" s="300">
        <f>Q42-R42+S42-T42+U42-V42</f>
        <v>3</v>
      </c>
      <c r="Y42" s="306">
        <v>2</v>
      </c>
      <c r="Z42" s="225"/>
      <c r="AA42" s="225"/>
    </row>
    <row r="43" spans="1:28" ht="20.100000000000001" customHeight="1">
      <c r="C43" s="326"/>
      <c r="D43" s="327"/>
      <c r="E43" s="312" t="str">
        <f>IF(E42&gt;F42,"○",IF(E42&lt;F42,"×",IF(E42=F42,"△")))</f>
        <v>×</v>
      </c>
      <c r="F43" s="313"/>
      <c r="G43" s="231"/>
      <c r="H43" s="233"/>
      <c r="I43" s="312" t="str">
        <f>IF(I42&gt;J42,"○",IF(I42&lt;J42,"×",IF(I42=J42,"△")))</f>
        <v>×</v>
      </c>
      <c r="J43" s="313"/>
      <c r="K43" s="307"/>
      <c r="L43" s="318"/>
      <c r="M43" s="307"/>
      <c r="N43" s="226"/>
      <c r="O43" s="304"/>
      <c r="P43" s="305"/>
      <c r="Q43" s="312" t="str">
        <f>IF(Q42&gt;R42,"○",IF(Q42&lt;R42,"×",IF(Q42=R42,"△")))</f>
        <v>△</v>
      </c>
      <c r="R43" s="313"/>
      <c r="S43" s="231"/>
      <c r="T43" s="233"/>
      <c r="U43" s="312" t="str">
        <f>IF(U42&gt;V42,"○",IF(U42&lt;V42,"×",IF(U42=V42,"△")))</f>
        <v>○</v>
      </c>
      <c r="V43" s="313"/>
      <c r="W43" s="307"/>
      <c r="X43" s="301"/>
      <c r="Y43" s="307"/>
      <c r="Z43" s="225"/>
      <c r="AA43" s="225"/>
    </row>
    <row r="44" spans="1:28" ht="20.100000000000001" customHeight="1">
      <c r="C44" s="324" t="str">
        <f>K7</f>
        <v>ＮＩＫＫＯ．ＳＰＯＲＴＳ．ＣＬＵＢ</v>
      </c>
      <c r="D44" s="325"/>
      <c r="E44" s="234">
        <f>Q23</f>
        <v>3</v>
      </c>
      <c r="F44" s="232">
        <f>K23</f>
        <v>1</v>
      </c>
      <c r="G44" s="234">
        <f>Q29</f>
        <v>3</v>
      </c>
      <c r="H44" s="232">
        <f>K29</f>
        <v>0</v>
      </c>
      <c r="I44" s="229"/>
      <c r="J44" s="230"/>
      <c r="K44" s="253">
        <f>COUNTIF(E45:J45,"○")*3+COUNTIF(E45:J45,"△")</f>
        <v>6</v>
      </c>
      <c r="L44" s="253">
        <f>E44-F44+G44-H44+I44-J44</f>
        <v>5</v>
      </c>
      <c r="M44" s="253">
        <v>1</v>
      </c>
      <c r="N44" s="226"/>
      <c r="O44" s="324" t="str">
        <f>V7</f>
        <v>上河内ジュニアサッカークラブ</v>
      </c>
      <c r="P44" s="325"/>
      <c r="Q44" s="234">
        <f>Q26</f>
        <v>0</v>
      </c>
      <c r="R44" s="232">
        <f>K26</f>
        <v>3</v>
      </c>
      <c r="S44" s="234">
        <f>Q32</f>
        <v>0</v>
      </c>
      <c r="T44" s="232">
        <f>K32</f>
        <v>3</v>
      </c>
      <c r="U44" s="229"/>
      <c r="V44" s="230"/>
      <c r="W44" s="253">
        <f>COUNTIF(Q45:V45,"○")*3+COUNTIF(Q45:V45,"△")</f>
        <v>0</v>
      </c>
      <c r="X44" s="253">
        <f>Q44-R44+S44-T44+U44-V44</f>
        <v>-6</v>
      </c>
      <c r="Y44" s="253">
        <v>3</v>
      </c>
      <c r="Z44" s="225"/>
      <c r="AA44" s="225"/>
    </row>
    <row r="45" spans="1:28" ht="20.100000000000001" customHeight="1">
      <c r="C45" s="326"/>
      <c r="D45" s="327"/>
      <c r="E45" s="312" t="str">
        <f>IF(E44&gt;F44,"○",IF(E44&lt;F44,"×",IF(E44=F44,"△")))</f>
        <v>○</v>
      </c>
      <c r="F45" s="313"/>
      <c r="G45" s="312" t="str">
        <f>IF(G44&gt;H44,"○",IF(G44&lt;H44,"×",IF(G44=H44,"△")))</f>
        <v>○</v>
      </c>
      <c r="H45" s="313"/>
      <c r="I45" s="231"/>
      <c r="J45" s="233"/>
      <c r="K45" s="318"/>
      <c r="L45" s="318"/>
      <c r="M45" s="318"/>
      <c r="N45" s="226"/>
      <c r="O45" s="326"/>
      <c r="P45" s="327"/>
      <c r="Q45" s="312" t="str">
        <f t="shared" ref="Q45" si="2">IF(Q44&gt;R44,"○",IF(Q44&lt;R44,"×",IF(Q44=R44,"△")))</f>
        <v>×</v>
      </c>
      <c r="R45" s="313"/>
      <c r="S45" s="312" t="str">
        <f t="shared" ref="S45" si="3">IF(S44&gt;T44,"○",IF(S44&lt;T44,"×",IF(S44=T44,"△")))</f>
        <v>×</v>
      </c>
      <c r="T45" s="313"/>
      <c r="U45" s="231"/>
      <c r="V45" s="233"/>
      <c r="W45" s="318"/>
      <c r="X45" s="318"/>
      <c r="Y45" s="318"/>
      <c r="Z45" s="225"/>
      <c r="AA45" s="225"/>
    </row>
    <row r="46" spans="1:28" ht="20.100000000000001" customHeight="1"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</row>
    <row r="47" spans="1:28" ht="20.100000000000001" customHeight="1"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</row>
    <row r="48" spans="1:28" ht="30" customHeight="1">
      <c r="A48" s="8" t="str">
        <f>A1</f>
        <v>第１日　１次リーグ</v>
      </c>
      <c r="B48" s="8"/>
      <c r="C48" s="8"/>
      <c r="D48" s="8"/>
      <c r="E48" s="8"/>
      <c r="F48" s="8"/>
      <c r="G48" s="8"/>
      <c r="H48" s="319">
        <f>H1</f>
        <v>44549</v>
      </c>
      <c r="I48" s="320"/>
      <c r="J48" s="320"/>
      <c r="K48" s="320"/>
      <c r="L48" s="320"/>
      <c r="M48" s="225"/>
      <c r="N48" s="225"/>
      <c r="O48" s="320" t="s">
        <v>163</v>
      </c>
      <c r="P48" s="320"/>
      <c r="Q48" s="320"/>
      <c r="R48" s="320" t="str">
        <f>U11組合せ!A55</f>
        <v>別処山公園B</v>
      </c>
      <c r="S48" s="320"/>
      <c r="T48" s="320"/>
      <c r="U48" s="320"/>
      <c r="V48" s="320"/>
      <c r="W48" s="320"/>
      <c r="X48" s="320"/>
      <c r="Y48" s="320"/>
      <c r="Z48" s="320"/>
      <c r="AA48" s="320"/>
    </row>
    <row r="49" spans="1:28" ht="9.9" customHeight="1">
      <c r="A49" s="8"/>
      <c r="B49" s="8"/>
      <c r="C49" s="8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05"/>
      <c r="P49" s="205"/>
      <c r="Q49" s="205"/>
      <c r="R49" s="10"/>
      <c r="S49" s="10"/>
      <c r="T49" s="10"/>
      <c r="U49" s="10"/>
      <c r="V49" s="10"/>
      <c r="W49" s="10"/>
      <c r="X49" s="225"/>
      <c r="Y49" s="225"/>
      <c r="Z49" s="225"/>
      <c r="AA49" s="225"/>
    </row>
    <row r="50" spans="1:28" ht="20.100000000000001" customHeight="1">
      <c r="A50" s="8"/>
      <c r="E50" s="47"/>
      <c r="F50" s="225"/>
      <c r="G50" s="225"/>
      <c r="H50" s="276" t="s">
        <v>136</v>
      </c>
      <c r="I50" s="276"/>
      <c r="J50" s="226"/>
      <c r="K50" s="226"/>
      <c r="L50" s="226"/>
      <c r="M50" s="226"/>
      <c r="N50" s="226"/>
      <c r="O50" s="226"/>
      <c r="P50" s="198"/>
      <c r="Q50" s="198"/>
      <c r="R50" s="198"/>
      <c r="S50" s="276" t="s">
        <v>138</v>
      </c>
      <c r="T50" s="276"/>
      <c r="U50" s="226"/>
      <c r="V50" s="48"/>
      <c r="W50" s="48"/>
      <c r="X50" s="226"/>
      <c r="Y50" s="226"/>
      <c r="Z50" s="226"/>
      <c r="AA50" s="226"/>
    </row>
    <row r="51" spans="1:28" ht="20.100000000000001" customHeight="1" thickBot="1">
      <c r="A51" s="1"/>
      <c r="E51" s="1"/>
      <c r="F51" s="7"/>
      <c r="G51" s="7"/>
      <c r="H51" s="7"/>
      <c r="I51" s="223"/>
      <c r="J51" s="7"/>
      <c r="K51" s="7"/>
      <c r="L51" s="222"/>
      <c r="M51" s="222"/>
      <c r="N51" s="222"/>
      <c r="O51" s="222"/>
      <c r="P51" s="222"/>
      <c r="Q51" s="7"/>
      <c r="R51" s="7"/>
      <c r="S51" s="224"/>
      <c r="T51" s="222"/>
      <c r="U51" s="225"/>
      <c r="V51" s="1"/>
      <c r="W51" s="1"/>
      <c r="X51" s="225"/>
      <c r="Y51" s="225"/>
      <c r="Z51" s="1"/>
      <c r="AA51" s="225"/>
    </row>
    <row r="52" spans="1:28" ht="20.100000000000001" customHeight="1" thickTop="1">
      <c r="A52" s="1"/>
      <c r="E52" s="64"/>
      <c r="F52" s="11"/>
      <c r="G52" s="1"/>
      <c r="H52" s="1"/>
      <c r="I52" s="376"/>
      <c r="J52" s="377"/>
      <c r="K52" s="378"/>
      <c r="L52" s="2"/>
      <c r="M52" s="1"/>
      <c r="N52" s="1"/>
      <c r="O52" s="1"/>
      <c r="P52" s="4"/>
      <c r="Q52" s="2"/>
      <c r="R52" s="1"/>
      <c r="S52" s="193"/>
      <c r="T52" s="376"/>
      <c r="U52" s="377"/>
      <c r="V52" s="378"/>
      <c r="W52" s="2"/>
      <c r="X52" s="1"/>
      <c r="Y52" s="1"/>
      <c r="Z52" s="1"/>
      <c r="AA52" s="225"/>
    </row>
    <row r="53" spans="1:28" ht="20.100000000000001" customHeight="1">
      <c r="A53" s="1"/>
      <c r="E53" s="277">
        <v>1</v>
      </c>
      <c r="F53" s="277"/>
      <c r="G53" s="1"/>
      <c r="H53" s="277">
        <v>2</v>
      </c>
      <c r="I53" s="277"/>
      <c r="J53" s="1"/>
      <c r="K53" s="277">
        <v>3</v>
      </c>
      <c r="L53" s="277"/>
      <c r="M53" s="1"/>
      <c r="N53" s="1"/>
      <c r="O53" s="1"/>
      <c r="P53" s="277">
        <v>4</v>
      </c>
      <c r="Q53" s="277"/>
      <c r="R53" s="1"/>
      <c r="S53" s="277">
        <v>5</v>
      </c>
      <c r="T53" s="277"/>
      <c r="U53" s="1"/>
      <c r="V53" s="277">
        <v>6</v>
      </c>
      <c r="W53" s="277"/>
      <c r="X53" s="1"/>
      <c r="Y53" s="277"/>
      <c r="Z53" s="277"/>
      <c r="AA53" s="225"/>
    </row>
    <row r="54" spans="1:28" ht="20.100000000000001" customHeight="1">
      <c r="A54" s="1"/>
      <c r="D54" s="6"/>
      <c r="E54" s="332" t="str">
        <f>U11組合せ!C55</f>
        <v>南河内サッカースポーツ少年団</v>
      </c>
      <c r="F54" s="332"/>
      <c r="G54" s="196"/>
      <c r="H54" s="321" t="str">
        <f>U11組合せ!C57</f>
        <v>大山フットボールクラブアミーゴ</v>
      </c>
      <c r="I54" s="321"/>
      <c r="J54" s="196"/>
      <c r="K54" s="416" t="str">
        <f>U11組合せ!C59</f>
        <v>さくらボン・ディ・ボーラ</v>
      </c>
      <c r="L54" s="416"/>
      <c r="M54" s="196"/>
      <c r="N54" s="196"/>
      <c r="O54" s="196"/>
      <c r="P54" s="333" t="str">
        <f>U11組合せ!C63</f>
        <v>陽東サッカースポーツ少年団</v>
      </c>
      <c r="Q54" s="333"/>
      <c r="R54" s="3"/>
      <c r="S54" s="278" t="str">
        <f>U11組合せ!C65</f>
        <v>三重・山前ＦＣ</v>
      </c>
      <c r="T54" s="278"/>
      <c r="U54" s="3"/>
      <c r="V54" s="379" t="str">
        <f>U11組合せ!C67</f>
        <v>ＪＦＣアミスタ市貝</v>
      </c>
      <c r="W54" s="379"/>
      <c r="X54" s="3"/>
      <c r="Y54" s="278"/>
      <c r="Z54" s="278"/>
      <c r="AA54" s="225"/>
    </row>
    <row r="55" spans="1:28" ht="20.100000000000001" customHeight="1">
      <c r="A55" s="1"/>
      <c r="D55" s="6"/>
      <c r="E55" s="332"/>
      <c r="F55" s="332"/>
      <c r="G55" s="196"/>
      <c r="H55" s="321"/>
      <c r="I55" s="321"/>
      <c r="J55" s="196"/>
      <c r="K55" s="416"/>
      <c r="L55" s="416"/>
      <c r="M55" s="196"/>
      <c r="N55" s="196"/>
      <c r="O55" s="196"/>
      <c r="P55" s="333"/>
      <c r="Q55" s="333"/>
      <c r="R55" s="3"/>
      <c r="S55" s="278"/>
      <c r="T55" s="278"/>
      <c r="U55" s="3"/>
      <c r="V55" s="379"/>
      <c r="W55" s="379"/>
      <c r="X55" s="3"/>
      <c r="Y55" s="278"/>
      <c r="Z55" s="278"/>
      <c r="AA55" s="225"/>
    </row>
    <row r="56" spans="1:28" ht="20.100000000000001" customHeight="1">
      <c r="A56" s="1"/>
      <c r="D56" s="6"/>
      <c r="E56" s="332"/>
      <c r="F56" s="332"/>
      <c r="G56" s="196"/>
      <c r="H56" s="321"/>
      <c r="I56" s="321"/>
      <c r="J56" s="196"/>
      <c r="K56" s="416"/>
      <c r="L56" s="416"/>
      <c r="M56" s="196"/>
      <c r="N56" s="196"/>
      <c r="O56" s="196"/>
      <c r="P56" s="333"/>
      <c r="Q56" s="333"/>
      <c r="R56" s="3"/>
      <c r="S56" s="278"/>
      <c r="T56" s="278"/>
      <c r="U56" s="3"/>
      <c r="V56" s="379"/>
      <c r="W56" s="379"/>
      <c r="X56" s="3"/>
      <c r="Y56" s="278"/>
      <c r="Z56" s="278"/>
      <c r="AA56" s="225"/>
    </row>
    <row r="57" spans="1:28" ht="20.100000000000001" customHeight="1">
      <c r="A57" s="1"/>
      <c r="D57" s="6"/>
      <c r="E57" s="332"/>
      <c r="F57" s="332"/>
      <c r="G57" s="196"/>
      <c r="H57" s="321"/>
      <c r="I57" s="321"/>
      <c r="J57" s="196"/>
      <c r="K57" s="416"/>
      <c r="L57" s="416"/>
      <c r="M57" s="196"/>
      <c r="N57" s="196"/>
      <c r="O57" s="196"/>
      <c r="P57" s="333"/>
      <c r="Q57" s="333"/>
      <c r="R57" s="3"/>
      <c r="S57" s="278"/>
      <c r="T57" s="278"/>
      <c r="U57" s="3"/>
      <c r="V57" s="379"/>
      <c r="W57" s="379"/>
      <c r="X57" s="3"/>
      <c r="Y57" s="278"/>
      <c r="Z57" s="278"/>
      <c r="AA57" s="225"/>
    </row>
    <row r="58" spans="1:28" ht="20.100000000000001" customHeight="1">
      <c r="A58" s="1"/>
      <c r="D58" s="6"/>
      <c r="E58" s="332"/>
      <c r="F58" s="332"/>
      <c r="G58" s="196"/>
      <c r="H58" s="321"/>
      <c r="I58" s="321"/>
      <c r="J58" s="196"/>
      <c r="K58" s="416"/>
      <c r="L58" s="416"/>
      <c r="M58" s="196"/>
      <c r="N58" s="196"/>
      <c r="O58" s="196"/>
      <c r="P58" s="333"/>
      <c r="Q58" s="333"/>
      <c r="R58" s="3"/>
      <c r="S58" s="278"/>
      <c r="T58" s="278"/>
      <c r="U58" s="3"/>
      <c r="V58" s="379"/>
      <c r="W58" s="379"/>
      <c r="X58" s="3"/>
      <c r="Y58" s="278"/>
      <c r="Z58" s="278"/>
      <c r="AA58" s="225"/>
    </row>
    <row r="59" spans="1:28" ht="20.100000000000001" customHeight="1">
      <c r="A59" s="1"/>
      <c r="D59" s="6"/>
      <c r="E59" s="332"/>
      <c r="F59" s="332"/>
      <c r="G59" s="196"/>
      <c r="H59" s="321"/>
      <c r="I59" s="321"/>
      <c r="J59" s="196"/>
      <c r="K59" s="416"/>
      <c r="L59" s="416"/>
      <c r="M59" s="196"/>
      <c r="N59" s="196"/>
      <c r="O59" s="196"/>
      <c r="P59" s="333"/>
      <c r="Q59" s="333"/>
      <c r="R59" s="3"/>
      <c r="S59" s="278"/>
      <c r="T59" s="278"/>
      <c r="U59" s="3"/>
      <c r="V59" s="379"/>
      <c r="W59" s="379"/>
      <c r="X59" s="3"/>
      <c r="Y59" s="278"/>
      <c r="Z59" s="278"/>
      <c r="AA59" s="225"/>
    </row>
    <row r="60" spans="1:28" ht="20.100000000000001" customHeight="1">
      <c r="A60" s="1"/>
      <c r="D60" s="6"/>
      <c r="E60" s="332"/>
      <c r="F60" s="332"/>
      <c r="G60" s="196"/>
      <c r="H60" s="321"/>
      <c r="I60" s="321"/>
      <c r="J60" s="196"/>
      <c r="K60" s="416"/>
      <c r="L60" s="416"/>
      <c r="M60" s="196"/>
      <c r="N60" s="196"/>
      <c r="O60" s="196"/>
      <c r="P60" s="333"/>
      <c r="Q60" s="333"/>
      <c r="R60" s="3"/>
      <c r="S60" s="278"/>
      <c r="T60" s="278"/>
      <c r="U60" s="3"/>
      <c r="V60" s="379"/>
      <c r="W60" s="379"/>
      <c r="X60" s="3"/>
      <c r="Y60" s="278"/>
      <c r="Z60" s="278"/>
      <c r="AA60" s="225"/>
    </row>
    <row r="61" spans="1:28" ht="20.100000000000001" customHeight="1">
      <c r="A61" s="1"/>
      <c r="D61" s="6"/>
      <c r="E61" s="332"/>
      <c r="F61" s="332"/>
      <c r="G61" s="196"/>
      <c r="H61" s="321"/>
      <c r="I61" s="321"/>
      <c r="J61" s="196"/>
      <c r="K61" s="416"/>
      <c r="L61" s="416"/>
      <c r="M61" s="196"/>
      <c r="N61" s="196"/>
      <c r="O61" s="196"/>
      <c r="P61" s="333"/>
      <c r="Q61" s="333"/>
      <c r="R61" s="3"/>
      <c r="S61" s="278"/>
      <c r="T61" s="278"/>
      <c r="U61" s="3"/>
      <c r="V61" s="379"/>
      <c r="W61" s="379"/>
      <c r="X61" s="3"/>
      <c r="Y61" s="278"/>
      <c r="Z61" s="278"/>
      <c r="AA61" s="225"/>
    </row>
    <row r="62" spans="1:28" ht="20.100000000000001" customHeight="1">
      <c r="A62" s="1"/>
      <c r="D62" s="6"/>
      <c r="E62" s="200"/>
      <c r="F62" s="200"/>
      <c r="G62" s="3"/>
      <c r="H62" s="200"/>
      <c r="I62" s="200"/>
      <c r="J62" s="3"/>
      <c r="K62" s="200"/>
      <c r="L62" s="200"/>
      <c r="M62" s="3"/>
      <c r="N62" s="3"/>
      <c r="O62" s="3"/>
      <c r="P62" s="200"/>
      <c r="Q62" s="200"/>
      <c r="R62" s="3"/>
      <c r="S62" s="200"/>
      <c r="T62" s="200"/>
      <c r="U62" s="3"/>
      <c r="V62" s="200"/>
      <c r="W62" s="200"/>
      <c r="X62" s="3"/>
      <c r="Y62" s="200"/>
      <c r="Z62" s="200"/>
      <c r="AA62" s="225"/>
    </row>
    <row r="63" spans="1:28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25"/>
      <c r="W63" s="5"/>
      <c r="X63" s="281" t="s">
        <v>142</v>
      </c>
      <c r="Y63" s="281"/>
      <c r="Z63" s="281"/>
      <c r="AA63" s="281"/>
      <c r="AB63" s="5"/>
    </row>
    <row r="64" spans="1:28" ht="20.100000000000001" customHeight="1">
      <c r="A64" s="1"/>
      <c r="B64" s="277" t="s">
        <v>143</v>
      </c>
      <c r="C64" s="282">
        <v>0.375</v>
      </c>
      <c r="D64" s="282"/>
      <c r="E64" s="46"/>
      <c r="F64" s="380" t="str">
        <f>E54</f>
        <v>南河内サッカースポーツ少年団</v>
      </c>
      <c r="G64" s="380"/>
      <c r="H64" s="380"/>
      <c r="I64" s="380"/>
      <c r="J64" s="380"/>
      <c r="K64" s="284">
        <f>M64+M65</f>
        <v>1</v>
      </c>
      <c r="L64" s="285" t="s">
        <v>144</v>
      </c>
      <c r="M64" s="199">
        <v>0</v>
      </c>
      <c r="N64" s="199" t="s">
        <v>145</v>
      </c>
      <c r="O64" s="199">
        <v>0</v>
      </c>
      <c r="P64" s="285" t="s">
        <v>146</v>
      </c>
      <c r="Q64" s="286">
        <f>O64+O65</f>
        <v>0</v>
      </c>
      <c r="R64" s="283" t="str">
        <f>H54</f>
        <v>大山フットボールクラブアミーゴ</v>
      </c>
      <c r="S64" s="283"/>
      <c r="T64" s="283"/>
      <c r="U64" s="283"/>
      <c r="V64" s="283"/>
      <c r="W64" s="1"/>
      <c r="X64" s="287" t="s">
        <v>147</v>
      </c>
      <c r="Y64" s="287"/>
      <c r="Z64" s="287"/>
      <c r="AA64" s="287"/>
      <c r="AB64" s="1"/>
    </row>
    <row r="65" spans="1:28" ht="20.100000000000001" customHeight="1">
      <c r="A65" s="1"/>
      <c r="B65" s="277"/>
      <c r="C65" s="282"/>
      <c r="D65" s="282"/>
      <c r="E65" s="46"/>
      <c r="F65" s="380"/>
      <c r="G65" s="380"/>
      <c r="H65" s="380"/>
      <c r="I65" s="380"/>
      <c r="J65" s="380"/>
      <c r="K65" s="284"/>
      <c r="L65" s="285"/>
      <c r="M65" s="199">
        <v>1</v>
      </c>
      <c r="N65" s="199" t="s">
        <v>145</v>
      </c>
      <c r="O65" s="199">
        <v>0</v>
      </c>
      <c r="P65" s="285"/>
      <c r="Q65" s="286"/>
      <c r="R65" s="283"/>
      <c r="S65" s="283"/>
      <c r="T65" s="283"/>
      <c r="U65" s="283"/>
      <c r="V65" s="283"/>
      <c r="W65" s="1"/>
      <c r="X65" s="287"/>
      <c r="Y65" s="287"/>
      <c r="Z65" s="287"/>
      <c r="AA65" s="287"/>
      <c r="AB65" s="1"/>
    </row>
    <row r="66" spans="1:28" ht="20.100000000000001" customHeight="1">
      <c r="A66" s="1"/>
      <c r="B66" s="68"/>
      <c r="C66" s="58"/>
      <c r="D66" s="58"/>
      <c r="E66" s="46"/>
      <c r="F66" s="202"/>
      <c r="G66" s="202"/>
      <c r="H66" s="202"/>
      <c r="I66" s="202"/>
      <c r="J66" s="202"/>
      <c r="K66" s="206"/>
      <c r="L66" s="203"/>
      <c r="M66" s="199"/>
      <c r="N66" s="199"/>
      <c r="O66" s="199"/>
      <c r="P66" s="203"/>
      <c r="Q66" s="207"/>
      <c r="R66" s="202"/>
      <c r="S66" s="202"/>
      <c r="T66" s="202"/>
      <c r="U66" s="202"/>
      <c r="V66" s="202"/>
      <c r="W66" s="1"/>
      <c r="X66" s="204"/>
      <c r="Y66" s="204"/>
      <c r="Z66" s="204"/>
      <c r="AA66" s="204"/>
      <c r="AB66" s="1"/>
    </row>
    <row r="67" spans="1:28" ht="20.100000000000001" customHeight="1">
      <c r="A67" s="1"/>
      <c r="B67" s="277" t="s">
        <v>148</v>
      </c>
      <c r="C67" s="282">
        <v>0.40277777777777773</v>
      </c>
      <c r="D67" s="282"/>
      <c r="E67" s="46"/>
      <c r="F67" s="283" t="str">
        <f>P54</f>
        <v>陽東サッカースポーツ少年団</v>
      </c>
      <c r="G67" s="283"/>
      <c r="H67" s="283"/>
      <c r="I67" s="283"/>
      <c r="J67" s="283"/>
      <c r="K67" s="284">
        <f>M67+M68</f>
        <v>0</v>
      </c>
      <c r="L67" s="285" t="s">
        <v>144</v>
      </c>
      <c r="M67" s="199">
        <v>0</v>
      </c>
      <c r="N67" s="199" t="s">
        <v>145</v>
      </c>
      <c r="O67" s="199">
        <v>0</v>
      </c>
      <c r="P67" s="285" t="s">
        <v>146</v>
      </c>
      <c r="Q67" s="286">
        <f>O67+O68</f>
        <v>1</v>
      </c>
      <c r="R67" s="373" t="str">
        <f>S54</f>
        <v>三重・山前ＦＣ</v>
      </c>
      <c r="S67" s="373"/>
      <c r="T67" s="373"/>
      <c r="U67" s="373"/>
      <c r="V67" s="373"/>
      <c r="W67" s="1"/>
      <c r="X67" s="287" t="s">
        <v>149</v>
      </c>
      <c r="Y67" s="287"/>
      <c r="Z67" s="287"/>
      <c r="AA67" s="287"/>
      <c r="AB67" s="1"/>
    </row>
    <row r="68" spans="1:28" ht="20.100000000000001" customHeight="1">
      <c r="A68" s="1"/>
      <c r="B68" s="277"/>
      <c r="C68" s="282"/>
      <c r="D68" s="282"/>
      <c r="E68" s="46"/>
      <c r="F68" s="283"/>
      <c r="G68" s="283"/>
      <c r="H68" s="283"/>
      <c r="I68" s="283"/>
      <c r="J68" s="283"/>
      <c r="K68" s="284"/>
      <c r="L68" s="285"/>
      <c r="M68" s="199">
        <v>0</v>
      </c>
      <c r="N68" s="199" t="s">
        <v>145</v>
      </c>
      <c r="O68" s="199">
        <v>1</v>
      </c>
      <c r="P68" s="285"/>
      <c r="Q68" s="286"/>
      <c r="R68" s="373"/>
      <c r="S68" s="373"/>
      <c r="T68" s="373"/>
      <c r="U68" s="373"/>
      <c r="V68" s="373"/>
      <c r="W68" s="1"/>
      <c r="X68" s="287"/>
      <c r="Y68" s="287"/>
      <c r="Z68" s="287"/>
      <c r="AA68" s="287"/>
      <c r="AB68" s="1"/>
    </row>
    <row r="69" spans="1:28" ht="20.100000000000001" customHeight="1">
      <c r="A69" s="1"/>
      <c r="B69" s="68"/>
      <c r="C69" s="58"/>
      <c r="D69" s="58"/>
      <c r="E69" s="46"/>
      <c r="F69" s="202"/>
      <c r="G69" s="202"/>
      <c r="H69" s="202"/>
      <c r="I69" s="202"/>
      <c r="J69" s="202"/>
      <c r="K69" s="206"/>
      <c r="L69" s="203"/>
      <c r="M69" s="199"/>
      <c r="N69" s="199"/>
      <c r="O69" s="199"/>
      <c r="P69" s="203"/>
      <c r="Q69" s="207"/>
      <c r="R69" s="202"/>
      <c r="S69" s="202"/>
      <c r="T69" s="202"/>
      <c r="U69" s="202"/>
      <c r="V69" s="202"/>
      <c r="W69" s="1"/>
      <c r="X69" s="204"/>
      <c r="Y69" s="204"/>
      <c r="Z69" s="204"/>
      <c r="AA69" s="204"/>
      <c r="AB69" s="1"/>
    </row>
    <row r="70" spans="1:28" ht="20.100000000000001" customHeight="1">
      <c r="A70" s="1"/>
      <c r="B70" s="277" t="s">
        <v>150</v>
      </c>
      <c r="C70" s="282">
        <v>0.43055555555555558</v>
      </c>
      <c r="D70" s="282"/>
      <c r="E70" s="46"/>
      <c r="F70" s="389" t="str">
        <f>E54</f>
        <v>南河内サッカースポーツ少年団</v>
      </c>
      <c r="G70" s="389"/>
      <c r="H70" s="389"/>
      <c r="I70" s="389"/>
      <c r="J70" s="389"/>
      <c r="K70" s="284">
        <f>M70+M71</f>
        <v>0</v>
      </c>
      <c r="L70" s="285" t="s">
        <v>144</v>
      </c>
      <c r="M70" s="199">
        <v>0</v>
      </c>
      <c r="N70" s="199" t="s">
        <v>145</v>
      </c>
      <c r="O70" s="199">
        <v>0</v>
      </c>
      <c r="P70" s="285" t="s">
        <v>146</v>
      </c>
      <c r="Q70" s="286">
        <f>O70+O71</f>
        <v>0</v>
      </c>
      <c r="R70" s="374" t="str">
        <f>K54</f>
        <v>さくらボン・ディ・ボーラ</v>
      </c>
      <c r="S70" s="374"/>
      <c r="T70" s="374"/>
      <c r="U70" s="374"/>
      <c r="V70" s="374"/>
      <c r="W70" s="1"/>
      <c r="X70" s="287" t="s">
        <v>151</v>
      </c>
      <c r="Y70" s="287"/>
      <c r="Z70" s="287"/>
      <c r="AA70" s="287"/>
      <c r="AB70" s="1"/>
    </row>
    <row r="71" spans="1:28" ht="20.100000000000001" customHeight="1">
      <c r="A71" s="1"/>
      <c r="B71" s="277"/>
      <c r="C71" s="282"/>
      <c r="D71" s="282"/>
      <c r="E71" s="46"/>
      <c r="F71" s="389"/>
      <c r="G71" s="389"/>
      <c r="H71" s="389"/>
      <c r="I71" s="389"/>
      <c r="J71" s="389"/>
      <c r="K71" s="284"/>
      <c r="L71" s="285"/>
      <c r="M71" s="199">
        <v>0</v>
      </c>
      <c r="N71" s="199" t="s">
        <v>145</v>
      </c>
      <c r="O71" s="199">
        <v>0</v>
      </c>
      <c r="P71" s="285"/>
      <c r="Q71" s="286"/>
      <c r="R71" s="374"/>
      <c r="S71" s="374"/>
      <c r="T71" s="374"/>
      <c r="U71" s="374"/>
      <c r="V71" s="374"/>
      <c r="W71" s="1"/>
      <c r="X71" s="287"/>
      <c r="Y71" s="287"/>
      <c r="Z71" s="287"/>
      <c r="AA71" s="287"/>
      <c r="AB71" s="1"/>
    </row>
    <row r="72" spans="1:28" ht="20.100000000000001" customHeight="1">
      <c r="A72" s="1"/>
      <c r="B72" s="68"/>
      <c r="C72" s="58"/>
      <c r="D72" s="58"/>
      <c r="E72" s="46"/>
      <c r="F72" s="202"/>
      <c r="G72" s="202"/>
      <c r="H72" s="202"/>
      <c r="I72" s="202"/>
      <c r="J72" s="202"/>
      <c r="K72" s="206"/>
      <c r="L72" s="203"/>
      <c r="M72" s="199"/>
      <c r="N72" s="199"/>
      <c r="O72" s="199"/>
      <c r="P72" s="203"/>
      <c r="Q72" s="207"/>
      <c r="R72" s="202"/>
      <c r="S72" s="202"/>
      <c r="T72" s="202"/>
      <c r="U72" s="202"/>
      <c r="V72" s="202"/>
      <c r="W72" s="1"/>
      <c r="X72" s="204"/>
      <c r="Y72" s="204"/>
      <c r="Z72" s="204"/>
      <c r="AA72" s="204"/>
      <c r="AB72" s="1"/>
    </row>
    <row r="73" spans="1:28" ht="20.100000000000001" customHeight="1">
      <c r="B73" s="277" t="s">
        <v>152</v>
      </c>
      <c r="C73" s="282">
        <v>0.45833333333333331</v>
      </c>
      <c r="D73" s="282"/>
      <c r="E73" s="46"/>
      <c r="F73" s="283" t="str">
        <f>P54</f>
        <v>陽東サッカースポーツ少年団</v>
      </c>
      <c r="G73" s="283"/>
      <c r="H73" s="283"/>
      <c r="I73" s="283"/>
      <c r="J73" s="283"/>
      <c r="K73" s="284">
        <f>M73+M74</f>
        <v>0</v>
      </c>
      <c r="L73" s="285" t="s">
        <v>144</v>
      </c>
      <c r="M73" s="199">
        <v>0</v>
      </c>
      <c r="N73" s="199" t="s">
        <v>145</v>
      </c>
      <c r="O73" s="199">
        <v>1</v>
      </c>
      <c r="P73" s="285" t="s">
        <v>146</v>
      </c>
      <c r="Q73" s="286">
        <f>O73+O74</f>
        <v>2</v>
      </c>
      <c r="R73" s="373" t="str">
        <f>V54</f>
        <v>ＪＦＣアミスタ市貝</v>
      </c>
      <c r="S73" s="373"/>
      <c r="T73" s="373"/>
      <c r="U73" s="373"/>
      <c r="V73" s="373"/>
      <c r="W73" s="1"/>
      <c r="X73" s="287" t="s">
        <v>153</v>
      </c>
      <c r="Y73" s="287"/>
      <c r="Z73" s="287"/>
      <c r="AA73" s="287"/>
      <c r="AB73" s="1"/>
    </row>
    <row r="74" spans="1:28" ht="20.100000000000001" customHeight="1">
      <c r="B74" s="277"/>
      <c r="C74" s="282"/>
      <c r="D74" s="282"/>
      <c r="E74" s="46"/>
      <c r="F74" s="283"/>
      <c r="G74" s="283"/>
      <c r="H74" s="283"/>
      <c r="I74" s="283"/>
      <c r="J74" s="283"/>
      <c r="K74" s="284"/>
      <c r="L74" s="285"/>
      <c r="M74" s="199">
        <v>0</v>
      </c>
      <c r="N74" s="199" t="s">
        <v>145</v>
      </c>
      <c r="O74" s="199">
        <v>1</v>
      </c>
      <c r="P74" s="285"/>
      <c r="Q74" s="286"/>
      <c r="R74" s="373"/>
      <c r="S74" s="373"/>
      <c r="T74" s="373"/>
      <c r="U74" s="373"/>
      <c r="V74" s="373"/>
      <c r="W74" s="1"/>
      <c r="X74" s="287"/>
      <c r="Y74" s="287"/>
      <c r="Z74" s="287"/>
      <c r="AA74" s="287"/>
      <c r="AB74" s="1"/>
    </row>
    <row r="75" spans="1:28" ht="20.100000000000001" customHeight="1">
      <c r="A75" s="1"/>
      <c r="B75" s="68"/>
      <c r="C75" s="58"/>
      <c r="D75" s="58"/>
      <c r="E75" s="46"/>
      <c r="F75" s="202"/>
      <c r="G75" s="202"/>
      <c r="H75" s="202"/>
      <c r="I75" s="202"/>
      <c r="J75" s="202"/>
      <c r="K75" s="206"/>
      <c r="L75" s="203"/>
      <c r="M75" s="199"/>
      <c r="N75" s="199"/>
      <c r="O75" s="199"/>
      <c r="P75" s="203"/>
      <c r="Q75" s="207"/>
      <c r="R75" s="202"/>
      <c r="S75" s="202"/>
      <c r="T75" s="202"/>
      <c r="U75" s="202"/>
      <c r="V75" s="202"/>
      <c r="W75" s="1"/>
      <c r="X75" s="204"/>
      <c r="Y75" s="204"/>
      <c r="Z75" s="204"/>
      <c r="AA75" s="204"/>
      <c r="AB75" s="1"/>
    </row>
    <row r="76" spans="1:28" ht="20.100000000000001" customHeight="1">
      <c r="A76" s="1"/>
      <c r="B76" s="277" t="s">
        <v>154</v>
      </c>
      <c r="C76" s="282">
        <v>0.4861111111111111</v>
      </c>
      <c r="D76" s="282"/>
      <c r="E76" s="46"/>
      <c r="F76" s="283" t="str">
        <f>H54</f>
        <v>大山フットボールクラブアミーゴ</v>
      </c>
      <c r="G76" s="283"/>
      <c r="H76" s="283"/>
      <c r="I76" s="283"/>
      <c r="J76" s="283"/>
      <c r="K76" s="284">
        <f>M76+M77</f>
        <v>1</v>
      </c>
      <c r="L76" s="285" t="s">
        <v>144</v>
      </c>
      <c r="M76" s="199">
        <v>1</v>
      </c>
      <c r="N76" s="199" t="s">
        <v>145</v>
      </c>
      <c r="O76" s="199">
        <v>1</v>
      </c>
      <c r="P76" s="285" t="s">
        <v>146</v>
      </c>
      <c r="Q76" s="286">
        <f>O76+O77</f>
        <v>2</v>
      </c>
      <c r="R76" s="373" t="str">
        <f>K54</f>
        <v>さくらボン・ディ・ボーラ</v>
      </c>
      <c r="S76" s="373"/>
      <c r="T76" s="373"/>
      <c r="U76" s="373"/>
      <c r="V76" s="373"/>
      <c r="W76" s="1"/>
      <c r="X76" s="287" t="s">
        <v>155</v>
      </c>
      <c r="Y76" s="287"/>
      <c r="Z76" s="287"/>
      <c r="AA76" s="287"/>
      <c r="AB76" s="1"/>
    </row>
    <row r="77" spans="1:28" ht="20.100000000000001" customHeight="1">
      <c r="A77" s="1"/>
      <c r="B77" s="277"/>
      <c r="C77" s="282"/>
      <c r="D77" s="282"/>
      <c r="E77" s="46"/>
      <c r="F77" s="283"/>
      <c r="G77" s="283"/>
      <c r="H77" s="283"/>
      <c r="I77" s="283"/>
      <c r="J77" s="283"/>
      <c r="K77" s="284"/>
      <c r="L77" s="285"/>
      <c r="M77" s="199">
        <v>0</v>
      </c>
      <c r="N77" s="199" t="s">
        <v>145</v>
      </c>
      <c r="O77" s="199">
        <v>1</v>
      </c>
      <c r="P77" s="285"/>
      <c r="Q77" s="286"/>
      <c r="R77" s="373"/>
      <c r="S77" s="373"/>
      <c r="T77" s="373"/>
      <c r="U77" s="373"/>
      <c r="V77" s="373"/>
      <c r="W77" s="1"/>
      <c r="X77" s="287"/>
      <c r="Y77" s="287"/>
      <c r="Z77" s="287"/>
      <c r="AA77" s="287"/>
      <c r="AB77" s="1"/>
    </row>
    <row r="78" spans="1:28" ht="20.100000000000001" customHeight="1">
      <c r="A78" s="1"/>
      <c r="B78" s="68"/>
      <c r="C78" s="58"/>
      <c r="D78" s="58"/>
      <c r="E78" s="46"/>
      <c r="F78" s="202"/>
      <c r="G78" s="202"/>
      <c r="H78" s="202"/>
      <c r="I78" s="202"/>
      <c r="J78" s="202"/>
      <c r="K78" s="206"/>
      <c r="L78" s="203"/>
      <c r="M78" s="199"/>
      <c r="N78" s="199"/>
      <c r="O78" s="199"/>
      <c r="P78" s="203"/>
      <c r="Q78" s="207"/>
      <c r="R78" s="202"/>
      <c r="S78" s="202"/>
      <c r="T78" s="202"/>
      <c r="U78" s="202"/>
      <c r="V78" s="202"/>
      <c r="W78" s="1"/>
      <c r="X78" s="204"/>
      <c r="Y78" s="204"/>
      <c r="Z78" s="204"/>
      <c r="AA78" s="204"/>
      <c r="AB78" s="1"/>
    </row>
    <row r="79" spans="1:28" ht="20.100000000000001" customHeight="1">
      <c r="A79" s="1"/>
      <c r="B79" s="277" t="s">
        <v>156</v>
      </c>
      <c r="C79" s="282">
        <v>0.51388888888888895</v>
      </c>
      <c r="D79" s="282"/>
      <c r="E79" s="46"/>
      <c r="F79" s="283" t="str">
        <f>S54</f>
        <v>三重・山前ＦＣ</v>
      </c>
      <c r="G79" s="283"/>
      <c r="H79" s="283"/>
      <c r="I79" s="283"/>
      <c r="J79" s="283"/>
      <c r="K79" s="284">
        <f>M79+M80</f>
        <v>0</v>
      </c>
      <c r="L79" s="285" t="s">
        <v>144</v>
      </c>
      <c r="M79" s="199">
        <v>0</v>
      </c>
      <c r="N79" s="199" t="s">
        <v>145</v>
      </c>
      <c r="O79" s="199">
        <v>1</v>
      </c>
      <c r="P79" s="285" t="s">
        <v>146</v>
      </c>
      <c r="Q79" s="286">
        <f>O79+O80</f>
        <v>1</v>
      </c>
      <c r="R79" s="373" t="str">
        <f>V54</f>
        <v>ＪＦＣアミスタ市貝</v>
      </c>
      <c r="S79" s="373"/>
      <c r="T79" s="373"/>
      <c r="U79" s="373"/>
      <c r="V79" s="373"/>
      <c r="W79" s="1"/>
      <c r="X79" s="287" t="s">
        <v>157</v>
      </c>
      <c r="Y79" s="287"/>
      <c r="Z79" s="287"/>
      <c r="AA79" s="287"/>
      <c r="AB79" s="1"/>
    </row>
    <row r="80" spans="1:28" ht="20.100000000000001" customHeight="1">
      <c r="A80" s="1"/>
      <c r="B80" s="277"/>
      <c r="C80" s="282"/>
      <c r="D80" s="282"/>
      <c r="E80" s="46"/>
      <c r="F80" s="283"/>
      <c r="G80" s="283"/>
      <c r="H80" s="283"/>
      <c r="I80" s="283"/>
      <c r="J80" s="283"/>
      <c r="K80" s="284"/>
      <c r="L80" s="285"/>
      <c r="M80" s="199">
        <v>0</v>
      </c>
      <c r="N80" s="199" t="s">
        <v>145</v>
      </c>
      <c r="O80" s="199">
        <v>0</v>
      </c>
      <c r="P80" s="285"/>
      <c r="Q80" s="286"/>
      <c r="R80" s="373"/>
      <c r="S80" s="373"/>
      <c r="T80" s="373"/>
      <c r="U80" s="373"/>
      <c r="V80" s="373"/>
      <c r="W80" s="1"/>
      <c r="X80" s="287"/>
      <c r="Y80" s="287"/>
      <c r="Z80" s="287"/>
      <c r="AA80" s="287"/>
      <c r="AB80" s="1"/>
    </row>
    <row r="81" spans="1:28" ht="20.100000000000001" customHeight="1">
      <c r="A81" s="1"/>
      <c r="B81" s="68"/>
      <c r="C81" s="58"/>
      <c r="D81" s="58"/>
      <c r="E81" s="46"/>
      <c r="F81" s="69"/>
      <c r="G81" s="69"/>
      <c r="H81" s="69"/>
      <c r="I81" s="69"/>
      <c r="J81" s="69"/>
      <c r="K81" s="206"/>
      <c r="L81" s="203"/>
      <c r="M81" s="1"/>
      <c r="N81" s="199"/>
      <c r="O81" s="207"/>
      <c r="P81" s="203"/>
      <c r="Q81" s="207"/>
      <c r="R81" s="69"/>
      <c r="S81" s="69"/>
      <c r="T81" s="69"/>
      <c r="U81" s="69"/>
      <c r="V81" s="69"/>
      <c r="W81" s="1"/>
      <c r="X81" s="204"/>
      <c r="Y81" s="204"/>
      <c r="Z81" s="204"/>
      <c r="AA81" s="204"/>
      <c r="AB81" s="1"/>
    </row>
    <row r="82" spans="1:28" ht="20.100000000000001" customHeight="1"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</row>
    <row r="83" spans="1:28" ht="20.100000000000001" customHeight="1">
      <c r="C83" s="288" t="str">
        <f>H50&amp; CHAR(10) &amp;"リーグ"</f>
        <v>D
リーグ</v>
      </c>
      <c r="D83" s="289"/>
      <c r="E83" s="328" t="str">
        <f>E54</f>
        <v>南河内サッカースポーツ少年団</v>
      </c>
      <c r="F83" s="329"/>
      <c r="G83" s="328" t="str">
        <f>H54</f>
        <v>大山フットボールクラブアミーゴ</v>
      </c>
      <c r="H83" s="329"/>
      <c r="I83" s="296" t="str">
        <f>K54</f>
        <v>さくらボン・ディ・ボーラ</v>
      </c>
      <c r="J83" s="297"/>
      <c r="K83" s="300" t="s">
        <v>158</v>
      </c>
      <c r="L83" s="300" t="s">
        <v>159</v>
      </c>
      <c r="M83" s="300" t="s">
        <v>160</v>
      </c>
      <c r="N83" s="226"/>
      <c r="O83" s="288" t="str">
        <f>S50&amp; CHAR(10) &amp;"リーグ"</f>
        <v>DD
リーグ</v>
      </c>
      <c r="P83" s="289"/>
      <c r="Q83" s="314" t="str">
        <f>P54</f>
        <v>陽東サッカースポーツ少年団</v>
      </c>
      <c r="R83" s="315"/>
      <c r="S83" s="296" t="str">
        <f>S54</f>
        <v>三重・山前ＦＣ</v>
      </c>
      <c r="T83" s="297"/>
      <c r="U83" s="296" t="str">
        <f>V54</f>
        <v>ＪＦＣアミスタ市貝</v>
      </c>
      <c r="V83" s="297"/>
      <c r="W83" s="300" t="s">
        <v>158</v>
      </c>
      <c r="X83" s="300" t="s">
        <v>159</v>
      </c>
      <c r="Y83" s="300" t="s">
        <v>160</v>
      </c>
      <c r="Z83" s="225"/>
      <c r="AA83" s="225"/>
    </row>
    <row r="84" spans="1:28" ht="20.100000000000001" customHeight="1">
      <c r="C84" s="290"/>
      <c r="D84" s="291"/>
      <c r="E84" s="330"/>
      <c r="F84" s="331"/>
      <c r="G84" s="330"/>
      <c r="H84" s="331"/>
      <c r="I84" s="298"/>
      <c r="J84" s="299"/>
      <c r="K84" s="301"/>
      <c r="L84" s="301"/>
      <c r="M84" s="301"/>
      <c r="N84" s="226"/>
      <c r="O84" s="290"/>
      <c r="P84" s="291"/>
      <c r="Q84" s="316"/>
      <c r="R84" s="317"/>
      <c r="S84" s="298"/>
      <c r="T84" s="299"/>
      <c r="U84" s="298"/>
      <c r="V84" s="299"/>
      <c r="W84" s="301"/>
      <c r="X84" s="301"/>
      <c r="Y84" s="301"/>
      <c r="Z84" s="225"/>
      <c r="AA84" s="225"/>
    </row>
    <row r="85" spans="1:28" ht="20.100000000000001" customHeight="1">
      <c r="C85" s="324" t="str">
        <f>E54</f>
        <v>南河内サッカースポーツ少年団</v>
      </c>
      <c r="D85" s="325"/>
      <c r="E85" s="229"/>
      <c r="F85" s="230"/>
      <c r="G85" s="231">
        <f>K64</f>
        <v>1</v>
      </c>
      <c r="H85" s="232">
        <f>Q64</f>
        <v>0</v>
      </c>
      <c r="I85" s="231">
        <f>K70</f>
        <v>0</v>
      </c>
      <c r="J85" s="232">
        <f>Q70</f>
        <v>0</v>
      </c>
      <c r="K85" s="306">
        <f>COUNTIF(E86:J86,"○")*3+COUNTIF(E86:J86,"△")</f>
        <v>4</v>
      </c>
      <c r="L85" s="300">
        <f>E85-F85+G85-H85+I85-J85</f>
        <v>1</v>
      </c>
      <c r="M85" s="306">
        <v>2</v>
      </c>
      <c r="N85" s="226"/>
      <c r="O85" s="308" t="str">
        <f>P54</f>
        <v>陽東サッカースポーツ少年団</v>
      </c>
      <c r="P85" s="309"/>
      <c r="Q85" s="229"/>
      <c r="R85" s="230"/>
      <c r="S85" s="231">
        <f>K67</f>
        <v>0</v>
      </c>
      <c r="T85" s="232">
        <f>Q67</f>
        <v>1</v>
      </c>
      <c r="U85" s="231">
        <f>K73</f>
        <v>0</v>
      </c>
      <c r="V85" s="232">
        <f>Q73</f>
        <v>2</v>
      </c>
      <c r="W85" s="306">
        <f>COUNTIF(Q86:V86,"○")*3+COUNTIF(Q86:V86,"△")</f>
        <v>0</v>
      </c>
      <c r="X85" s="253">
        <f>Q85-R85+S85-T85+U85-V85</f>
        <v>-3</v>
      </c>
      <c r="Y85" s="306">
        <v>3</v>
      </c>
      <c r="Z85" s="225"/>
      <c r="AA85" s="225"/>
    </row>
    <row r="86" spans="1:28" ht="20.100000000000001" customHeight="1">
      <c r="C86" s="326"/>
      <c r="D86" s="327"/>
      <c r="E86" s="231"/>
      <c r="F86" s="233"/>
      <c r="G86" s="312" t="str">
        <f>IF(G85&gt;H85,"○",IF(G85&lt;H85,"×",IF(G85=H85,"△")))</f>
        <v>○</v>
      </c>
      <c r="H86" s="313"/>
      <c r="I86" s="312" t="str">
        <f t="shared" ref="I86" si="4">IF(I85&gt;J85,"○",IF(I85&lt;J85,"×",IF(I85=J85,"△")))</f>
        <v>△</v>
      </c>
      <c r="J86" s="313"/>
      <c r="K86" s="307"/>
      <c r="L86" s="301"/>
      <c r="M86" s="307"/>
      <c r="N86" s="226"/>
      <c r="O86" s="310"/>
      <c r="P86" s="311"/>
      <c r="Q86" s="231"/>
      <c r="R86" s="233"/>
      <c r="S86" s="312" t="str">
        <f>IF(S85&gt;T85,"○",IF(S85&lt;T85,"×",IF(S85=T85,"△")))</f>
        <v>×</v>
      </c>
      <c r="T86" s="313"/>
      <c r="U86" s="312" t="str">
        <f t="shared" ref="U86" si="5">IF(U85&gt;V85,"○",IF(U85&lt;V85,"×",IF(U85=V85,"△")))</f>
        <v>×</v>
      </c>
      <c r="V86" s="313"/>
      <c r="W86" s="307"/>
      <c r="X86" s="318"/>
      <c r="Y86" s="307"/>
      <c r="Z86" s="225"/>
      <c r="AA86" s="225"/>
    </row>
    <row r="87" spans="1:28" ht="20.100000000000001" customHeight="1">
      <c r="C87" s="324" t="str">
        <f>H54</f>
        <v>大山フットボールクラブアミーゴ</v>
      </c>
      <c r="D87" s="325"/>
      <c r="E87" s="231">
        <f>Q64</f>
        <v>0</v>
      </c>
      <c r="F87" s="232">
        <f>K64</f>
        <v>1</v>
      </c>
      <c r="G87" s="229"/>
      <c r="H87" s="230"/>
      <c r="I87" s="231">
        <f>K76</f>
        <v>1</v>
      </c>
      <c r="J87" s="232">
        <f>Q76</f>
        <v>2</v>
      </c>
      <c r="K87" s="306">
        <f>COUNTIF(E88:J88,"○")*3+COUNTIF(E88:J88,"△")</f>
        <v>0</v>
      </c>
      <c r="L87" s="253">
        <f>E87-F87+G87-H87+I87-J87</f>
        <v>-2</v>
      </c>
      <c r="M87" s="306">
        <v>3</v>
      </c>
      <c r="N87" s="226"/>
      <c r="O87" s="302" t="str">
        <f>S54</f>
        <v>三重・山前ＦＣ</v>
      </c>
      <c r="P87" s="303"/>
      <c r="Q87" s="231">
        <f>Q67</f>
        <v>1</v>
      </c>
      <c r="R87" s="232">
        <f>K67</f>
        <v>0</v>
      </c>
      <c r="S87" s="229"/>
      <c r="T87" s="230"/>
      <c r="U87" s="231">
        <f>K79</f>
        <v>0</v>
      </c>
      <c r="V87" s="232">
        <f>Q79</f>
        <v>1</v>
      </c>
      <c r="W87" s="306">
        <f>COUNTIF(Q88:V88,"○")*3+COUNTIF(Q88:V88,"△")</f>
        <v>3</v>
      </c>
      <c r="X87" s="300">
        <f>Q87-R87+S87-T87+U87-V87</f>
        <v>0</v>
      </c>
      <c r="Y87" s="306">
        <v>2</v>
      </c>
      <c r="Z87" s="225"/>
      <c r="AA87" s="225"/>
    </row>
    <row r="88" spans="1:28" ht="20.100000000000001" customHeight="1">
      <c r="C88" s="326"/>
      <c r="D88" s="327"/>
      <c r="E88" s="312" t="str">
        <f>IF(E87&gt;F87,"○",IF(E87&lt;F87,"×",IF(E87=F87,"△")))</f>
        <v>×</v>
      </c>
      <c r="F88" s="313"/>
      <c r="G88" s="231"/>
      <c r="H88" s="233"/>
      <c r="I88" s="312" t="str">
        <f>IF(I87&gt;J87,"○",IF(I87&lt;J87,"×",IF(I87=J87,"△")))</f>
        <v>×</v>
      </c>
      <c r="J88" s="313"/>
      <c r="K88" s="307"/>
      <c r="L88" s="318"/>
      <c r="M88" s="307"/>
      <c r="N88" s="226"/>
      <c r="O88" s="304"/>
      <c r="P88" s="305"/>
      <c r="Q88" s="312" t="str">
        <f>IF(Q87&gt;R87,"○",IF(Q87&lt;R87,"×",IF(Q87=R87,"△")))</f>
        <v>○</v>
      </c>
      <c r="R88" s="313"/>
      <c r="S88" s="231"/>
      <c r="T88" s="233"/>
      <c r="U88" s="312" t="str">
        <f>IF(U87&gt;V87,"○",IF(U87&lt;V87,"×",IF(U87=V87,"△")))</f>
        <v>×</v>
      </c>
      <c r="V88" s="313"/>
      <c r="W88" s="307"/>
      <c r="X88" s="301"/>
      <c r="Y88" s="307"/>
      <c r="Z88" s="225"/>
      <c r="AA88" s="225"/>
    </row>
    <row r="89" spans="1:28" ht="20.100000000000001" customHeight="1">
      <c r="C89" s="302" t="str">
        <f>K54</f>
        <v>さくらボン・ディ・ボーラ</v>
      </c>
      <c r="D89" s="303"/>
      <c r="E89" s="234">
        <f>Q70</f>
        <v>0</v>
      </c>
      <c r="F89" s="232">
        <f>K70</f>
        <v>0</v>
      </c>
      <c r="G89" s="234">
        <f>Q76</f>
        <v>2</v>
      </c>
      <c r="H89" s="232">
        <f>K76</f>
        <v>1</v>
      </c>
      <c r="I89" s="229"/>
      <c r="J89" s="230"/>
      <c r="K89" s="253">
        <f>COUNTIF(E90:J90,"○")*3+COUNTIF(E90:J90,"△")</f>
        <v>4</v>
      </c>
      <c r="L89" s="253">
        <f>E89-F89+G89-H89+I89-J89</f>
        <v>1</v>
      </c>
      <c r="M89" s="253">
        <v>1</v>
      </c>
      <c r="N89" s="226"/>
      <c r="O89" s="302" t="str">
        <f>V54</f>
        <v>ＪＦＣアミスタ市貝</v>
      </c>
      <c r="P89" s="303"/>
      <c r="Q89" s="234">
        <f>Q73</f>
        <v>2</v>
      </c>
      <c r="R89" s="232">
        <f>K73</f>
        <v>0</v>
      </c>
      <c r="S89" s="234">
        <f>Q79</f>
        <v>1</v>
      </c>
      <c r="T89" s="232">
        <f>K79</f>
        <v>0</v>
      </c>
      <c r="U89" s="229"/>
      <c r="V89" s="230"/>
      <c r="W89" s="253">
        <f>COUNTIF(Q90:V90,"○")*3+COUNTIF(Q90:V90,"△")</f>
        <v>6</v>
      </c>
      <c r="X89" s="253">
        <f>Q89-R89+S89-T89+U89-V89</f>
        <v>3</v>
      </c>
      <c r="Y89" s="253">
        <v>1</v>
      </c>
      <c r="Z89" s="225"/>
      <c r="AA89" s="225"/>
    </row>
    <row r="90" spans="1:28" ht="20.100000000000001" customHeight="1">
      <c r="C90" s="304"/>
      <c r="D90" s="305"/>
      <c r="E90" s="312" t="str">
        <f>IF(E89&gt;F89,"○",IF(E89&lt;F89,"×",IF(E89=F89,"△")))</f>
        <v>△</v>
      </c>
      <c r="F90" s="313"/>
      <c r="G90" s="312" t="str">
        <f>IF(G89&gt;H89,"○",IF(G89&lt;H89,"×",IF(G89=H89,"△")))</f>
        <v>○</v>
      </c>
      <c r="H90" s="313"/>
      <c r="I90" s="231"/>
      <c r="J90" s="233"/>
      <c r="K90" s="318"/>
      <c r="L90" s="318"/>
      <c r="M90" s="318"/>
      <c r="N90" s="226"/>
      <c r="O90" s="304"/>
      <c r="P90" s="305"/>
      <c r="Q90" s="312" t="str">
        <f t="shared" ref="Q90" si="6">IF(Q89&gt;R89,"○",IF(Q89&lt;R89,"×",IF(Q89=R89,"△")))</f>
        <v>○</v>
      </c>
      <c r="R90" s="313"/>
      <c r="S90" s="312" t="str">
        <f t="shared" ref="S90" si="7">IF(S89&gt;T89,"○",IF(S89&lt;T89,"×",IF(S89=T89,"△")))</f>
        <v>○</v>
      </c>
      <c r="T90" s="313"/>
      <c r="U90" s="231"/>
      <c r="V90" s="233"/>
      <c r="W90" s="318"/>
      <c r="X90" s="318"/>
      <c r="Y90" s="318"/>
      <c r="Z90" s="225"/>
      <c r="AA90" s="225"/>
    </row>
    <row r="91" spans="1:28" ht="20.100000000000001" customHeight="1">
      <c r="E91" s="225"/>
      <c r="F91" s="225"/>
      <c r="G91" s="225"/>
      <c r="H91" s="225"/>
      <c r="I91" s="415" t="s">
        <v>240</v>
      </c>
      <c r="J91" s="415"/>
      <c r="K91" s="415"/>
      <c r="L91" s="415"/>
      <c r="M91" s="41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</row>
    <row r="92" spans="1:28" ht="20.100000000000001" customHeight="1"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</row>
  </sheetData>
  <mergeCells count="252">
    <mergeCell ref="F36:J36"/>
    <mergeCell ref="R36:V36"/>
    <mergeCell ref="F35:H35"/>
    <mergeCell ref="I91:M91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8:D39"/>
    <mergeCell ref="E38:F39"/>
    <mergeCell ref="G38:H39"/>
    <mergeCell ref="I38:J39"/>
    <mergeCell ref="K38:K39"/>
    <mergeCell ref="L38:L39"/>
    <mergeCell ref="M38:M39"/>
    <mergeCell ref="C42:D43"/>
    <mergeCell ref="K42:K43"/>
    <mergeCell ref="L42:L43"/>
    <mergeCell ref="M42:M43"/>
    <mergeCell ref="O42:P43"/>
    <mergeCell ref="Y38:Y39"/>
    <mergeCell ref="C40:D41"/>
    <mergeCell ref="K40:K41"/>
    <mergeCell ref="L40:L41"/>
    <mergeCell ref="M40:M41"/>
    <mergeCell ref="O40:P41"/>
    <mergeCell ref="W40:W41"/>
    <mergeCell ref="X40:X41"/>
    <mergeCell ref="Y40:Y41"/>
    <mergeCell ref="G41:H41"/>
    <mergeCell ref="O38:P39"/>
    <mergeCell ref="Q38:R39"/>
    <mergeCell ref="S38:T39"/>
    <mergeCell ref="U38:V39"/>
    <mergeCell ref="W38:W39"/>
    <mergeCell ref="X38:X39"/>
    <mergeCell ref="W42:W43"/>
    <mergeCell ref="X42:X43"/>
    <mergeCell ref="Y42:Y43"/>
    <mergeCell ref="E43:F43"/>
    <mergeCell ref="I43:J43"/>
    <mergeCell ref="Q43:R43"/>
    <mergeCell ref="U43:V43"/>
    <mergeCell ref="I41:J41"/>
    <mergeCell ref="S41:T41"/>
    <mergeCell ref="U41:V41"/>
    <mergeCell ref="X44:X45"/>
    <mergeCell ref="Y44:Y45"/>
    <mergeCell ref="E45:F45"/>
    <mergeCell ref="G45:H45"/>
    <mergeCell ref="Q45:R45"/>
    <mergeCell ref="S45:T45"/>
    <mergeCell ref="C44:D45"/>
    <mergeCell ref="K44:K45"/>
    <mergeCell ref="L44:L45"/>
    <mergeCell ref="M44:M45"/>
    <mergeCell ref="O44:P45"/>
    <mergeCell ref="W44:W45"/>
    <mergeCell ref="H48:L48"/>
    <mergeCell ref="O48:Q48"/>
    <mergeCell ref="R48:AA48"/>
    <mergeCell ref="H50:I50"/>
    <mergeCell ref="S50:T50"/>
    <mergeCell ref="E53:F53"/>
    <mergeCell ref="H53:I53"/>
    <mergeCell ref="K53:L53"/>
    <mergeCell ref="P53:Q53"/>
    <mergeCell ref="S53:T53"/>
    <mergeCell ref="V53:W53"/>
    <mergeCell ref="Y53:Z53"/>
    <mergeCell ref="E54:F61"/>
    <mergeCell ref="H54:I61"/>
    <mergeCell ref="K54:L61"/>
    <mergeCell ref="P54:Q61"/>
    <mergeCell ref="S54:T61"/>
    <mergeCell ref="V54:W61"/>
    <mergeCell ref="Y54:Z61"/>
    <mergeCell ref="X63:AA63"/>
    <mergeCell ref="B64:B65"/>
    <mergeCell ref="C64:D65"/>
    <mergeCell ref="F64:J65"/>
    <mergeCell ref="K64:K65"/>
    <mergeCell ref="L64:L65"/>
    <mergeCell ref="P64:P65"/>
    <mergeCell ref="Q64:Q65"/>
    <mergeCell ref="R64:V65"/>
    <mergeCell ref="X64:AA65"/>
    <mergeCell ref="X67:AA68"/>
    <mergeCell ref="B70:B71"/>
    <mergeCell ref="C70:D71"/>
    <mergeCell ref="F70:J71"/>
    <mergeCell ref="K70:K71"/>
    <mergeCell ref="L70:L71"/>
    <mergeCell ref="P70:P71"/>
    <mergeCell ref="Q70:Q71"/>
    <mergeCell ref="B67:B68"/>
    <mergeCell ref="C67:D68"/>
    <mergeCell ref="F67:J68"/>
    <mergeCell ref="K67:K68"/>
    <mergeCell ref="L67:L68"/>
    <mergeCell ref="P67:P68"/>
    <mergeCell ref="R70:V71"/>
    <mergeCell ref="X70:AA71"/>
    <mergeCell ref="B79:B80"/>
    <mergeCell ref="C79:D80"/>
    <mergeCell ref="F79:J80"/>
    <mergeCell ref="K79:K80"/>
    <mergeCell ref="L79:L80"/>
    <mergeCell ref="P79:P80"/>
    <mergeCell ref="Q79:Q80"/>
    <mergeCell ref="R79:V80"/>
    <mergeCell ref="Q67:Q68"/>
    <mergeCell ref="R67:V68"/>
    <mergeCell ref="X73:AA74"/>
    <mergeCell ref="B76:B77"/>
    <mergeCell ref="C76:D77"/>
    <mergeCell ref="F76:J77"/>
    <mergeCell ref="K76:K77"/>
    <mergeCell ref="L76:L77"/>
    <mergeCell ref="P76:P77"/>
    <mergeCell ref="Q76:Q77"/>
    <mergeCell ref="R76:V77"/>
    <mergeCell ref="X76:AA77"/>
    <mergeCell ref="B73:B74"/>
    <mergeCell ref="C73:D74"/>
    <mergeCell ref="F73:J74"/>
    <mergeCell ref="K73:K74"/>
    <mergeCell ref="L73:L74"/>
    <mergeCell ref="P73:P74"/>
    <mergeCell ref="Q73:Q74"/>
    <mergeCell ref="R73:V74"/>
    <mergeCell ref="X79:AA80"/>
    <mergeCell ref="C83:D84"/>
    <mergeCell ref="E83:F84"/>
    <mergeCell ref="G83:H84"/>
    <mergeCell ref="I83:J84"/>
    <mergeCell ref="K83:K84"/>
    <mergeCell ref="L83:L84"/>
    <mergeCell ref="M83:M84"/>
    <mergeCell ref="C87:D88"/>
    <mergeCell ref="K87:K88"/>
    <mergeCell ref="L87:L88"/>
    <mergeCell ref="M87:M88"/>
    <mergeCell ref="O87:P88"/>
    <mergeCell ref="Y83:Y84"/>
    <mergeCell ref="C85:D86"/>
    <mergeCell ref="K85:K86"/>
    <mergeCell ref="L85:L86"/>
    <mergeCell ref="M85:M86"/>
    <mergeCell ref="O85:P86"/>
    <mergeCell ref="W85:W86"/>
    <mergeCell ref="X85:X86"/>
    <mergeCell ref="Y85:Y86"/>
    <mergeCell ref="G86:H86"/>
    <mergeCell ref="O83:P84"/>
    <mergeCell ref="Q83:R84"/>
    <mergeCell ref="S83:T84"/>
    <mergeCell ref="U83:V84"/>
    <mergeCell ref="W83:W84"/>
    <mergeCell ref="X83:X84"/>
    <mergeCell ref="W87:W88"/>
    <mergeCell ref="X87:X88"/>
    <mergeCell ref="Y87:Y88"/>
    <mergeCell ref="E88:F88"/>
    <mergeCell ref="I88:J88"/>
    <mergeCell ref="Q88:R88"/>
    <mergeCell ref="U88:V88"/>
    <mergeCell ref="I86:J86"/>
    <mergeCell ref="S86:T86"/>
    <mergeCell ref="U86:V86"/>
    <mergeCell ref="X89:X90"/>
    <mergeCell ref="Y89:Y90"/>
    <mergeCell ref="E90:F90"/>
    <mergeCell ref="G90:H90"/>
    <mergeCell ref="Q90:R90"/>
    <mergeCell ref="S90:T90"/>
    <mergeCell ref="C89:D90"/>
    <mergeCell ref="K89:K90"/>
    <mergeCell ref="L89:L90"/>
    <mergeCell ref="M89:M90"/>
    <mergeCell ref="O89:P90"/>
    <mergeCell ref="W89:W90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2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1"/>
  <sheetViews>
    <sheetView view="pageBreakPreview" zoomScaleNormal="100" zoomScaleSheetLayoutView="100" workbookViewId="0"/>
  </sheetViews>
  <sheetFormatPr defaultColWidth="9" defaultRowHeight="13.2"/>
  <cols>
    <col min="1" max="27" width="6.77734375" customWidth="1"/>
    <col min="28" max="28" width="5.6640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274">
        <f>U11組合せ!C5</f>
        <v>44549</v>
      </c>
      <c r="I1" s="275"/>
      <c r="J1" s="275"/>
      <c r="K1" s="275"/>
      <c r="L1" s="275"/>
      <c r="O1" s="320" t="s">
        <v>164</v>
      </c>
      <c r="P1" s="320"/>
      <c r="Q1" s="320"/>
      <c r="R1" s="320" t="str">
        <f>U11組合せ!AF55</f>
        <v>大平運動公園多目的広場A</v>
      </c>
      <c r="S1" s="320"/>
      <c r="T1" s="320"/>
      <c r="U1" s="320"/>
      <c r="V1" s="320"/>
      <c r="W1" s="320"/>
      <c r="X1" s="320"/>
      <c r="Y1" s="320"/>
      <c r="Z1" s="320"/>
      <c r="AA1" s="320"/>
    </row>
    <row r="2" spans="1:28" ht="9.9" customHeight="1">
      <c r="A2" s="8"/>
      <c r="B2" s="8"/>
      <c r="C2" s="8"/>
      <c r="O2" s="65"/>
      <c r="P2" s="65"/>
      <c r="Q2" s="65"/>
      <c r="R2" s="10"/>
      <c r="S2" s="10"/>
      <c r="T2" s="10"/>
      <c r="U2" s="10"/>
      <c r="V2" s="10"/>
      <c r="W2" s="10"/>
    </row>
    <row r="3" spans="1:28" ht="20.100000000000001" customHeight="1">
      <c r="A3" s="8"/>
      <c r="E3" s="47"/>
      <c r="H3" s="276" t="s">
        <v>139</v>
      </c>
      <c r="I3" s="276"/>
      <c r="J3" s="14"/>
      <c r="K3" s="14"/>
      <c r="L3" s="14"/>
      <c r="M3" s="14"/>
      <c r="N3" s="14"/>
      <c r="O3" s="14"/>
      <c r="P3" s="66"/>
      <c r="Q3" s="66"/>
      <c r="R3" s="66"/>
      <c r="S3" s="276" t="s">
        <v>137</v>
      </c>
      <c r="T3" s="276"/>
      <c r="U3" s="14"/>
      <c r="V3" s="48"/>
      <c r="W3" s="48"/>
      <c r="X3" s="14"/>
      <c r="Y3" s="14"/>
      <c r="Z3" s="14"/>
      <c r="AA3" s="14"/>
    </row>
    <row r="4" spans="1:28" ht="20.100000000000001" customHeight="1" thickBot="1">
      <c r="A4" s="1"/>
      <c r="E4" s="1"/>
      <c r="F4" s="222"/>
      <c r="G4" s="222"/>
      <c r="H4" s="4"/>
      <c r="I4" s="223"/>
      <c r="J4" s="7"/>
      <c r="K4" s="7"/>
      <c r="L4" s="222"/>
      <c r="M4" s="222"/>
      <c r="N4" s="222"/>
      <c r="O4" s="222"/>
      <c r="P4" s="222"/>
      <c r="Q4" s="7"/>
      <c r="R4" s="7"/>
      <c r="S4" s="224"/>
      <c r="T4" s="2"/>
      <c r="V4" s="1"/>
      <c r="W4" s="1"/>
      <c r="Z4" s="1"/>
    </row>
    <row r="5" spans="1:28" ht="20.100000000000001" customHeight="1" thickTop="1">
      <c r="A5" s="1"/>
      <c r="E5" s="385"/>
      <c r="F5" s="386"/>
      <c r="G5" s="377"/>
      <c r="H5" s="387"/>
      <c r="I5" s="2"/>
      <c r="J5" s="1"/>
      <c r="K5" s="1"/>
      <c r="L5" s="2"/>
      <c r="M5" s="1"/>
      <c r="N5" s="1"/>
      <c r="O5" s="1"/>
      <c r="P5" s="4"/>
      <c r="Q5" s="2"/>
      <c r="R5" s="1"/>
      <c r="S5" s="193"/>
      <c r="T5" s="376"/>
      <c r="U5" s="377"/>
      <c r="V5" s="378"/>
      <c r="W5" s="2"/>
      <c r="X5" s="1"/>
      <c r="Y5" s="1"/>
      <c r="Z5" s="1"/>
    </row>
    <row r="6" spans="1:28" ht="20.100000000000001" customHeight="1">
      <c r="A6" s="1"/>
      <c r="E6" s="277">
        <v>1</v>
      </c>
      <c r="F6" s="277"/>
      <c r="G6" s="1"/>
      <c r="H6" s="277">
        <v>2</v>
      </c>
      <c r="I6" s="277"/>
      <c r="J6" s="1"/>
      <c r="K6" s="277">
        <v>3</v>
      </c>
      <c r="L6" s="277"/>
      <c r="M6" s="1"/>
      <c r="N6" s="1"/>
      <c r="O6" s="1"/>
      <c r="P6" s="277">
        <v>4</v>
      </c>
      <c r="Q6" s="277"/>
      <c r="R6" s="1"/>
      <c r="S6" s="277">
        <v>5</v>
      </c>
      <c r="T6" s="277"/>
      <c r="U6" s="1"/>
      <c r="V6" s="277">
        <v>6</v>
      </c>
      <c r="W6" s="277"/>
      <c r="X6" s="1"/>
      <c r="Y6" s="277"/>
      <c r="Z6" s="277"/>
    </row>
    <row r="7" spans="1:28" ht="20.100000000000001" customHeight="1">
      <c r="A7" s="1"/>
      <c r="D7" s="6"/>
      <c r="E7" s="390" t="str">
        <f>U11組合せ!AB67</f>
        <v>栃木ウーヴァＦＣ・Ｕ－１２</v>
      </c>
      <c r="F7" s="390"/>
      <c r="G7" s="3"/>
      <c r="H7" s="278" t="str">
        <f>U11組合せ!AB65</f>
        <v>ＧＲＳ足利Ｊｒ．</v>
      </c>
      <c r="I7" s="278"/>
      <c r="J7" s="3"/>
      <c r="K7" s="321" t="str">
        <f>U11組合せ!AB63</f>
        <v>石井フットボールクラブ</v>
      </c>
      <c r="L7" s="321"/>
      <c r="M7" s="3"/>
      <c r="N7" s="3"/>
      <c r="O7" s="3"/>
      <c r="P7" s="278" t="str">
        <f>U11組合せ!AB59</f>
        <v>鹿沼西ＦＣ</v>
      </c>
      <c r="Q7" s="278"/>
      <c r="R7" s="3"/>
      <c r="S7" s="332" t="str">
        <f>U11組合せ!AB57</f>
        <v>緑が丘ＹＦＣサッカー教室</v>
      </c>
      <c r="T7" s="332"/>
      <c r="U7" s="3"/>
      <c r="V7" s="388" t="str">
        <f>U11組合せ!AB55</f>
        <v>ＫＯＨＡＲＵ　ＰＲＯＵＤ栃木フットボールクラブ</v>
      </c>
      <c r="W7" s="388"/>
      <c r="X7" s="3"/>
      <c r="Y7" s="278"/>
      <c r="Z7" s="278"/>
    </row>
    <row r="8" spans="1:28" ht="20.100000000000001" customHeight="1">
      <c r="A8" s="1"/>
      <c r="D8" s="6"/>
      <c r="E8" s="390"/>
      <c r="F8" s="390"/>
      <c r="G8" s="3"/>
      <c r="H8" s="278"/>
      <c r="I8" s="278"/>
      <c r="J8" s="3"/>
      <c r="K8" s="321"/>
      <c r="L8" s="321"/>
      <c r="M8" s="3"/>
      <c r="N8" s="3"/>
      <c r="O8" s="3"/>
      <c r="P8" s="278"/>
      <c r="Q8" s="278"/>
      <c r="R8" s="3"/>
      <c r="S8" s="332"/>
      <c r="T8" s="332"/>
      <c r="U8" s="3"/>
      <c r="V8" s="388"/>
      <c r="W8" s="388"/>
      <c r="X8" s="3"/>
      <c r="Y8" s="278"/>
      <c r="Z8" s="278"/>
    </row>
    <row r="9" spans="1:28" ht="20.100000000000001" customHeight="1">
      <c r="A9" s="1"/>
      <c r="D9" s="6"/>
      <c r="E9" s="390"/>
      <c r="F9" s="390"/>
      <c r="G9" s="3"/>
      <c r="H9" s="278"/>
      <c r="I9" s="278"/>
      <c r="J9" s="3"/>
      <c r="K9" s="321"/>
      <c r="L9" s="321"/>
      <c r="M9" s="3"/>
      <c r="N9" s="3"/>
      <c r="O9" s="3"/>
      <c r="P9" s="278"/>
      <c r="Q9" s="278"/>
      <c r="R9" s="3"/>
      <c r="S9" s="332"/>
      <c r="T9" s="332"/>
      <c r="U9" s="3"/>
      <c r="V9" s="388"/>
      <c r="W9" s="388"/>
      <c r="X9" s="3"/>
      <c r="Y9" s="278"/>
      <c r="Z9" s="278"/>
    </row>
    <row r="10" spans="1:28" ht="20.100000000000001" customHeight="1">
      <c r="A10" s="1"/>
      <c r="D10" s="6"/>
      <c r="E10" s="390"/>
      <c r="F10" s="390"/>
      <c r="G10" s="3"/>
      <c r="H10" s="278"/>
      <c r="I10" s="278"/>
      <c r="J10" s="3"/>
      <c r="K10" s="321"/>
      <c r="L10" s="321"/>
      <c r="M10" s="3"/>
      <c r="N10" s="3"/>
      <c r="O10" s="3"/>
      <c r="P10" s="278"/>
      <c r="Q10" s="278"/>
      <c r="R10" s="3"/>
      <c r="S10" s="332"/>
      <c r="T10" s="332"/>
      <c r="U10" s="3"/>
      <c r="V10" s="388"/>
      <c r="W10" s="388"/>
      <c r="X10" s="3"/>
      <c r="Y10" s="278"/>
      <c r="Z10" s="278"/>
    </row>
    <row r="11" spans="1:28" ht="20.100000000000001" customHeight="1">
      <c r="A11" s="1"/>
      <c r="D11" s="6"/>
      <c r="E11" s="390"/>
      <c r="F11" s="390"/>
      <c r="G11" s="3"/>
      <c r="H11" s="278"/>
      <c r="I11" s="278"/>
      <c r="J11" s="3"/>
      <c r="K11" s="321"/>
      <c r="L11" s="321"/>
      <c r="M11" s="3"/>
      <c r="N11" s="3"/>
      <c r="O11" s="3"/>
      <c r="P11" s="278"/>
      <c r="Q11" s="278"/>
      <c r="R11" s="3"/>
      <c r="S11" s="332"/>
      <c r="T11" s="332"/>
      <c r="U11" s="3"/>
      <c r="V11" s="388"/>
      <c r="W11" s="388"/>
      <c r="X11" s="3"/>
      <c r="Y11" s="278"/>
      <c r="Z11" s="278"/>
    </row>
    <row r="12" spans="1:28" ht="20.100000000000001" customHeight="1">
      <c r="A12" s="1"/>
      <c r="D12" s="6"/>
      <c r="E12" s="390"/>
      <c r="F12" s="390"/>
      <c r="G12" s="3"/>
      <c r="H12" s="278"/>
      <c r="I12" s="278"/>
      <c r="J12" s="3"/>
      <c r="K12" s="321"/>
      <c r="L12" s="321"/>
      <c r="M12" s="3"/>
      <c r="N12" s="3"/>
      <c r="O12" s="3"/>
      <c r="P12" s="278"/>
      <c r="Q12" s="278"/>
      <c r="R12" s="3"/>
      <c r="S12" s="332"/>
      <c r="T12" s="332"/>
      <c r="U12" s="3"/>
      <c r="V12" s="388"/>
      <c r="W12" s="388"/>
      <c r="X12" s="3"/>
      <c r="Y12" s="278"/>
      <c r="Z12" s="278"/>
    </row>
    <row r="13" spans="1:28" ht="20.100000000000001" customHeight="1">
      <c r="A13" s="1"/>
      <c r="D13" s="6"/>
      <c r="E13" s="390"/>
      <c r="F13" s="390"/>
      <c r="G13" s="3"/>
      <c r="H13" s="278"/>
      <c r="I13" s="278"/>
      <c r="J13" s="3"/>
      <c r="K13" s="321"/>
      <c r="L13" s="321"/>
      <c r="M13" s="3"/>
      <c r="N13" s="3"/>
      <c r="O13" s="3"/>
      <c r="P13" s="278"/>
      <c r="Q13" s="278"/>
      <c r="R13" s="3"/>
      <c r="S13" s="332"/>
      <c r="T13" s="332"/>
      <c r="U13" s="3"/>
      <c r="V13" s="388"/>
      <c r="W13" s="388"/>
      <c r="X13" s="3"/>
      <c r="Y13" s="278"/>
      <c r="Z13" s="278"/>
    </row>
    <row r="14" spans="1:28" ht="20.100000000000001" customHeight="1">
      <c r="A14" s="1"/>
      <c r="D14" s="6"/>
      <c r="E14" s="390"/>
      <c r="F14" s="390"/>
      <c r="G14" s="3"/>
      <c r="H14" s="278"/>
      <c r="I14" s="278"/>
      <c r="J14" s="3"/>
      <c r="K14" s="321"/>
      <c r="L14" s="321"/>
      <c r="M14" s="3"/>
      <c r="N14" s="3"/>
      <c r="O14" s="3"/>
      <c r="P14" s="278"/>
      <c r="Q14" s="278"/>
      <c r="R14" s="3"/>
      <c r="S14" s="332"/>
      <c r="T14" s="332"/>
      <c r="U14" s="3"/>
      <c r="V14" s="388"/>
      <c r="W14" s="388"/>
      <c r="X14" s="3"/>
      <c r="Y14" s="278"/>
      <c r="Z14" s="278"/>
    </row>
    <row r="15" spans="1:28" ht="20.100000000000001" customHeight="1">
      <c r="A15" s="1"/>
      <c r="D15" s="6"/>
      <c r="E15" s="67"/>
      <c r="F15" s="67"/>
      <c r="G15" s="3"/>
      <c r="H15" s="67"/>
      <c r="I15" s="67"/>
      <c r="J15" s="3"/>
      <c r="K15" s="67"/>
      <c r="L15" s="67"/>
      <c r="M15" s="3"/>
      <c r="N15" s="3"/>
      <c r="O15" s="3"/>
      <c r="P15" s="67"/>
      <c r="Q15" s="67"/>
      <c r="R15" s="3"/>
      <c r="S15" s="67"/>
      <c r="T15" s="67"/>
      <c r="U15" s="3"/>
      <c r="V15" s="67"/>
      <c r="W15" s="67"/>
      <c r="X15" s="3"/>
      <c r="Y15" s="67"/>
      <c r="Z15" s="67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25"/>
      <c r="W16" s="5"/>
      <c r="X16" s="281" t="s">
        <v>142</v>
      </c>
      <c r="Y16" s="281"/>
      <c r="Z16" s="281"/>
      <c r="AA16" s="281"/>
      <c r="AB16" s="5"/>
    </row>
    <row r="17" spans="1:28" ht="20.100000000000001" customHeight="1">
      <c r="A17" s="1"/>
      <c r="B17" s="277" t="s">
        <v>143</v>
      </c>
      <c r="C17" s="282">
        <v>0.375</v>
      </c>
      <c r="D17" s="282"/>
      <c r="E17" s="46"/>
      <c r="F17" s="380" t="str">
        <f>E7</f>
        <v>栃木ウーヴァＦＣ・Ｕ－１２</v>
      </c>
      <c r="G17" s="380"/>
      <c r="H17" s="380"/>
      <c r="I17" s="380"/>
      <c r="J17" s="380"/>
      <c r="K17" s="284">
        <f>M17+M18</f>
        <v>1</v>
      </c>
      <c r="L17" s="285" t="s">
        <v>144</v>
      </c>
      <c r="M17" s="199">
        <v>0</v>
      </c>
      <c r="N17" s="199" t="s">
        <v>145</v>
      </c>
      <c r="O17" s="199">
        <v>0</v>
      </c>
      <c r="P17" s="285" t="s">
        <v>146</v>
      </c>
      <c r="Q17" s="286">
        <f>O17+O18</f>
        <v>0</v>
      </c>
      <c r="R17" s="283" t="str">
        <f>H7</f>
        <v>ＧＲＳ足利Ｊｒ．</v>
      </c>
      <c r="S17" s="283"/>
      <c r="T17" s="283"/>
      <c r="U17" s="283"/>
      <c r="V17" s="283"/>
      <c r="W17" s="1"/>
      <c r="X17" s="287" t="s">
        <v>147</v>
      </c>
      <c r="Y17" s="287"/>
      <c r="Z17" s="287"/>
      <c r="AA17" s="287"/>
      <c r="AB17" s="1"/>
    </row>
    <row r="18" spans="1:28" ht="20.100000000000001" customHeight="1">
      <c r="A18" s="1"/>
      <c r="B18" s="277"/>
      <c r="C18" s="282"/>
      <c r="D18" s="282"/>
      <c r="E18" s="46"/>
      <c r="F18" s="380"/>
      <c r="G18" s="380"/>
      <c r="H18" s="380"/>
      <c r="I18" s="380"/>
      <c r="J18" s="380"/>
      <c r="K18" s="284"/>
      <c r="L18" s="285"/>
      <c r="M18" s="199">
        <v>1</v>
      </c>
      <c r="N18" s="199" t="s">
        <v>145</v>
      </c>
      <c r="O18" s="199">
        <v>0</v>
      </c>
      <c r="P18" s="285"/>
      <c r="Q18" s="286"/>
      <c r="R18" s="283"/>
      <c r="S18" s="283"/>
      <c r="T18" s="283"/>
      <c r="U18" s="283"/>
      <c r="V18" s="283"/>
      <c r="W18" s="1"/>
      <c r="X18" s="287"/>
      <c r="Y18" s="287"/>
      <c r="Z18" s="287"/>
      <c r="AA18" s="287"/>
      <c r="AB18" s="1"/>
    </row>
    <row r="19" spans="1:28" ht="20.100000000000001" customHeight="1">
      <c r="A19" s="1"/>
      <c r="B19" s="199"/>
      <c r="C19" s="201"/>
      <c r="D19" s="201"/>
      <c r="E19" s="46"/>
      <c r="F19" s="202"/>
      <c r="G19" s="202"/>
      <c r="H19" s="202"/>
      <c r="I19" s="202"/>
      <c r="J19" s="202"/>
      <c r="K19" s="206"/>
      <c r="L19" s="203"/>
      <c r="M19" s="199"/>
      <c r="N19" s="199"/>
      <c r="O19" s="199"/>
      <c r="P19" s="203"/>
      <c r="Q19" s="207"/>
      <c r="R19" s="202"/>
      <c r="S19" s="202"/>
      <c r="T19" s="202"/>
      <c r="U19" s="202"/>
      <c r="V19" s="202"/>
      <c r="W19" s="1"/>
      <c r="X19" s="204"/>
      <c r="Y19" s="204"/>
      <c r="Z19" s="204"/>
      <c r="AA19" s="204"/>
      <c r="AB19" s="1"/>
    </row>
    <row r="20" spans="1:28" ht="20.100000000000001" customHeight="1">
      <c r="A20" s="1"/>
      <c r="B20" s="277" t="s">
        <v>148</v>
      </c>
      <c r="C20" s="282">
        <v>0.40277777777777773</v>
      </c>
      <c r="D20" s="282"/>
      <c r="E20" s="46"/>
      <c r="F20" s="283" t="str">
        <f>P7</f>
        <v>鹿沼西ＦＣ</v>
      </c>
      <c r="G20" s="283"/>
      <c r="H20" s="283"/>
      <c r="I20" s="283"/>
      <c r="J20" s="283"/>
      <c r="K20" s="284">
        <f>M20+M21</f>
        <v>0</v>
      </c>
      <c r="L20" s="285" t="s">
        <v>144</v>
      </c>
      <c r="M20" s="199">
        <v>0</v>
      </c>
      <c r="N20" s="199" t="s">
        <v>145</v>
      </c>
      <c r="O20" s="199">
        <v>2</v>
      </c>
      <c r="P20" s="285" t="s">
        <v>146</v>
      </c>
      <c r="Q20" s="286">
        <f>O20+O21</f>
        <v>2</v>
      </c>
      <c r="R20" s="380" t="str">
        <f>S7</f>
        <v>緑が丘ＹＦＣサッカー教室</v>
      </c>
      <c r="S20" s="380"/>
      <c r="T20" s="380"/>
      <c r="U20" s="380"/>
      <c r="V20" s="380"/>
      <c r="W20" s="1"/>
      <c r="X20" s="287" t="s">
        <v>149</v>
      </c>
      <c r="Y20" s="287"/>
      <c r="Z20" s="287"/>
      <c r="AA20" s="287"/>
      <c r="AB20" s="1"/>
    </row>
    <row r="21" spans="1:28" ht="20.100000000000001" customHeight="1">
      <c r="A21" s="1"/>
      <c r="B21" s="277"/>
      <c r="C21" s="282"/>
      <c r="D21" s="282"/>
      <c r="E21" s="46"/>
      <c r="F21" s="283"/>
      <c r="G21" s="283"/>
      <c r="H21" s="283"/>
      <c r="I21" s="283"/>
      <c r="J21" s="283"/>
      <c r="K21" s="284"/>
      <c r="L21" s="285"/>
      <c r="M21" s="199">
        <v>0</v>
      </c>
      <c r="N21" s="199" t="s">
        <v>145</v>
      </c>
      <c r="O21" s="199">
        <v>0</v>
      </c>
      <c r="P21" s="285"/>
      <c r="Q21" s="286"/>
      <c r="R21" s="380"/>
      <c r="S21" s="380"/>
      <c r="T21" s="380"/>
      <c r="U21" s="380"/>
      <c r="V21" s="380"/>
      <c r="W21" s="1"/>
      <c r="X21" s="287"/>
      <c r="Y21" s="287"/>
      <c r="Z21" s="287"/>
      <c r="AA21" s="287"/>
      <c r="AB21" s="1"/>
    </row>
    <row r="22" spans="1:28" ht="20.100000000000001" customHeight="1">
      <c r="A22" s="1"/>
      <c r="B22" s="199"/>
      <c r="C22" s="201"/>
      <c r="D22" s="201"/>
      <c r="E22" s="46"/>
      <c r="F22" s="202"/>
      <c r="G22" s="202"/>
      <c r="H22" s="202"/>
      <c r="I22" s="202"/>
      <c r="J22" s="202"/>
      <c r="K22" s="206"/>
      <c r="L22" s="203"/>
      <c r="M22" s="199"/>
      <c r="N22" s="199"/>
      <c r="O22" s="199"/>
      <c r="P22" s="203"/>
      <c r="Q22" s="207"/>
      <c r="R22" s="202"/>
      <c r="S22" s="202"/>
      <c r="T22" s="202"/>
      <c r="U22" s="202"/>
      <c r="V22" s="202"/>
      <c r="W22" s="1"/>
      <c r="X22" s="204"/>
      <c r="Y22" s="204"/>
      <c r="Z22" s="204"/>
      <c r="AA22" s="204"/>
      <c r="AB22" s="1"/>
    </row>
    <row r="23" spans="1:28" ht="20.100000000000001" customHeight="1">
      <c r="A23" s="1"/>
      <c r="B23" s="277" t="s">
        <v>150</v>
      </c>
      <c r="C23" s="282">
        <v>0.43055555555555558</v>
      </c>
      <c r="D23" s="282"/>
      <c r="E23" s="46"/>
      <c r="F23" s="389" t="str">
        <f>E7</f>
        <v>栃木ウーヴァＦＣ・Ｕ－１２</v>
      </c>
      <c r="G23" s="389"/>
      <c r="H23" s="389"/>
      <c r="I23" s="389"/>
      <c r="J23" s="389"/>
      <c r="K23" s="284">
        <f>M23+M24</f>
        <v>1</v>
      </c>
      <c r="L23" s="285" t="s">
        <v>144</v>
      </c>
      <c r="M23" s="199">
        <v>0</v>
      </c>
      <c r="N23" s="199" t="s">
        <v>145</v>
      </c>
      <c r="O23" s="199">
        <v>0</v>
      </c>
      <c r="P23" s="285" t="s">
        <v>146</v>
      </c>
      <c r="Q23" s="286">
        <f>O23+O24</f>
        <v>1</v>
      </c>
      <c r="R23" s="374" t="str">
        <f>K7</f>
        <v>石井フットボールクラブ</v>
      </c>
      <c r="S23" s="374"/>
      <c r="T23" s="374"/>
      <c r="U23" s="374"/>
      <c r="V23" s="374"/>
      <c r="W23" s="1"/>
      <c r="X23" s="287" t="s">
        <v>151</v>
      </c>
      <c r="Y23" s="287"/>
      <c r="Z23" s="287"/>
      <c r="AA23" s="287"/>
      <c r="AB23" s="1"/>
    </row>
    <row r="24" spans="1:28" ht="20.100000000000001" customHeight="1">
      <c r="A24" s="1"/>
      <c r="B24" s="277"/>
      <c r="C24" s="282"/>
      <c r="D24" s="282"/>
      <c r="E24" s="46"/>
      <c r="F24" s="389"/>
      <c r="G24" s="389"/>
      <c r="H24" s="389"/>
      <c r="I24" s="389"/>
      <c r="J24" s="389"/>
      <c r="K24" s="284"/>
      <c r="L24" s="285"/>
      <c r="M24" s="199">
        <v>1</v>
      </c>
      <c r="N24" s="199" t="s">
        <v>145</v>
      </c>
      <c r="O24" s="199">
        <v>1</v>
      </c>
      <c r="P24" s="285"/>
      <c r="Q24" s="286"/>
      <c r="R24" s="374"/>
      <c r="S24" s="374"/>
      <c r="T24" s="374"/>
      <c r="U24" s="374"/>
      <c r="V24" s="374"/>
      <c r="W24" s="1"/>
      <c r="X24" s="287"/>
      <c r="Y24" s="287"/>
      <c r="Z24" s="287"/>
      <c r="AA24" s="287"/>
      <c r="AB24" s="1"/>
    </row>
    <row r="25" spans="1:28" ht="20.100000000000001" customHeight="1">
      <c r="A25" s="1"/>
      <c r="B25" s="199"/>
      <c r="C25" s="201"/>
      <c r="D25" s="201"/>
      <c r="E25" s="46"/>
      <c r="F25" s="202"/>
      <c r="G25" s="202"/>
      <c r="H25" s="202"/>
      <c r="I25" s="202"/>
      <c r="J25" s="202"/>
      <c r="K25" s="206"/>
      <c r="L25" s="203"/>
      <c r="M25" s="199"/>
      <c r="N25" s="199"/>
      <c r="O25" s="199"/>
      <c r="P25" s="203"/>
      <c r="Q25" s="207"/>
      <c r="R25" s="202"/>
      <c r="S25" s="202"/>
      <c r="T25" s="202"/>
      <c r="U25" s="202"/>
      <c r="V25" s="202"/>
      <c r="W25" s="1"/>
      <c r="X25" s="204"/>
      <c r="Y25" s="204"/>
      <c r="Z25" s="204"/>
      <c r="AA25" s="204"/>
      <c r="AB25" s="1"/>
    </row>
    <row r="26" spans="1:28" ht="20.100000000000001" customHeight="1">
      <c r="B26" s="277" t="s">
        <v>152</v>
      </c>
      <c r="C26" s="282">
        <v>0.45833333333333331</v>
      </c>
      <c r="D26" s="282"/>
      <c r="E26" s="46"/>
      <c r="F26" s="283" t="str">
        <f>P7</f>
        <v>鹿沼西ＦＣ</v>
      </c>
      <c r="G26" s="283"/>
      <c r="H26" s="283"/>
      <c r="I26" s="283"/>
      <c r="J26" s="283"/>
      <c r="K26" s="284">
        <f>M26+M27</f>
        <v>0</v>
      </c>
      <c r="L26" s="285" t="s">
        <v>144</v>
      </c>
      <c r="M26" s="199">
        <v>0</v>
      </c>
      <c r="N26" s="199" t="s">
        <v>145</v>
      </c>
      <c r="O26" s="199">
        <v>3</v>
      </c>
      <c r="P26" s="285" t="s">
        <v>146</v>
      </c>
      <c r="Q26" s="286">
        <f>O26+O27</f>
        <v>6</v>
      </c>
      <c r="R26" s="373" t="str">
        <f>V7</f>
        <v>ＫＯＨＡＲＵ　ＰＲＯＵＤ栃木フットボールクラブ</v>
      </c>
      <c r="S26" s="373"/>
      <c r="T26" s="373"/>
      <c r="U26" s="373"/>
      <c r="V26" s="373"/>
      <c r="W26" s="1"/>
      <c r="X26" s="287" t="s">
        <v>153</v>
      </c>
      <c r="Y26" s="287"/>
      <c r="Z26" s="287"/>
      <c r="AA26" s="287"/>
      <c r="AB26" s="1"/>
    </row>
    <row r="27" spans="1:28" ht="20.100000000000001" customHeight="1">
      <c r="B27" s="277"/>
      <c r="C27" s="282"/>
      <c r="D27" s="282"/>
      <c r="E27" s="46"/>
      <c r="F27" s="283"/>
      <c r="G27" s="283"/>
      <c r="H27" s="283"/>
      <c r="I27" s="283"/>
      <c r="J27" s="283"/>
      <c r="K27" s="284"/>
      <c r="L27" s="285"/>
      <c r="M27" s="199">
        <v>0</v>
      </c>
      <c r="N27" s="199" t="s">
        <v>145</v>
      </c>
      <c r="O27" s="199">
        <v>3</v>
      </c>
      <c r="P27" s="285"/>
      <c r="Q27" s="286"/>
      <c r="R27" s="373"/>
      <c r="S27" s="373"/>
      <c r="T27" s="373"/>
      <c r="U27" s="373"/>
      <c r="V27" s="373"/>
      <c r="W27" s="1"/>
      <c r="X27" s="287"/>
      <c r="Y27" s="287"/>
      <c r="Z27" s="287"/>
      <c r="AA27" s="287"/>
      <c r="AB27" s="1"/>
    </row>
    <row r="28" spans="1:28" ht="20.100000000000001" customHeight="1">
      <c r="A28" s="1"/>
      <c r="B28" s="199"/>
      <c r="C28" s="201"/>
      <c r="D28" s="201"/>
      <c r="E28" s="46"/>
      <c r="F28" s="202"/>
      <c r="G28" s="202"/>
      <c r="H28" s="202"/>
      <c r="I28" s="202"/>
      <c r="J28" s="202"/>
      <c r="K28" s="206"/>
      <c r="L28" s="203"/>
      <c r="M28" s="199"/>
      <c r="N28" s="199"/>
      <c r="O28" s="199"/>
      <c r="P28" s="203"/>
      <c r="Q28" s="207"/>
      <c r="R28" s="202"/>
      <c r="S28" s="202"/>
      <c r="T28" s="202"/>
      <c r="U28" s="202"/>
      <c r="V28" s="202"/>
      <c r="W28" s="1"/>
      <c r="X28" s="204"/>
      <c r="Y28" s="204"/>
      <c r="Z28" s="204"/>
      <c r="AA28" s="204"/>
      <c r="AB28" s="1"/>
    </row>
    <row r="29" spans="1:28" ht="20.100000000000001" customHeight="1">
      <c r="A29" s="1"/>
      <c r="B29" s="277" t="s">
        <v>154</v>
      </c>
      <c r="C29" s="282">
        <v>0.4861111111111111</v>
      </c>
      <c r="D29" s="282"/>
      <c r="E29" s="46"/>
      <c r="F29" s="373" t="str">
        <f>H7</f>
        <v>ＧＲＳ足利Ｊｒ．</v>
      </c>
      <c r="G29" s="373"/>
      <c r="H29" s="373"/>
      <c r="I29" s="373"/>
      <c r="J29" s="373"/>
      <c r="K29" s="284">
        <f>M29+M30</f>
        <v>1</v>
      </c>
      <c r="L29" s="285" t="s">
        <v>144</v>
      </c>
      <c r="M29" s="199">
        <v>0</v>
      </c>
      <c r="N29" s="199" t="s">
        <v>145</v>
      </c>
      <c r="O29" s="199">
        <v>0</v>
      </c>
      <c r="P29" s="285" t="s">
        <v>146</v>
      </c>
      <c r="Q29" s="286">
        <f>O29+O30</f>
        <v>0</v>
      </c>
      <c r="R29" s="283" t="str">
        <f>K7</f>
        <v>石井フットボールクラブ</v>
      </c>
      <c r="S29" s="283"/>
      <c r="T29" s="283"/>
      <c r="U29" s="283"/>
      <c r="V29" s="283"/>
      <c r="W29" s="1"/>
      <c r="X29" s="287" t="s">
        <v>155</v>
      </c>
      <c r="Y29" s="287"/>
      <c r="Z29" s="287"/>
      <c r="AA29" s="287"/>
      <c r="AB29" s="1"/>
    </row>
    <row r="30" spans="1:28" ht="20.100000000000001" customHeight="1">
      <c r="A30" s="1"/>
      <c r="B30" s="277"/>
      <c r="C30" s="282"/>
      <c r="D30" s="282"/>
      <c r="E30" s="46"/>
      <c r="F30" s="373"/>
      <c r="G30" s="373"/>
      <c r="H30" s="373"/>
      <c r="I30" s="373"/>
      <c r="J30" s="373"/>
      <c r="K30" s="284"/>
      <c r="L30" s="285"/>
      <c r="M30" s="199">
        <v>1</v>
      </c>
      <c r="N30" s="199" t="s">
        <v>145</v>
      </c>
      <c r="O30" s="199">
        <v>0</v>
      </c>
      <c r="P30" s="285"/>
      <c r="Q30" s="286"/>
      <c r="R30" s="283"/>
      <c r="S30" s="283"/>
      <c r="T30" s="283"/>
      <c r="U30" s="283"/>
      <c r="V30" s="283"/>
      <c r="W30" s="1"/>
      <c r="X30" s="287"/>
      <c r="Y30" s="287"/>
      <c r="Z30" s="287"/>
      <c r="AA30" s="287"/>
      <c r="AB30" s="1"/>
    </row>
    <row r="31" spans="1:28" ht="20.100000000000001" customHeight="1">
      <c r="A31" s="1"/>
      <c r="B31" s="199"/>
      <c r="C31" s="201"/>
      <c r="D31" s="201"/>
      <c r="E31" s="46"/>
      <c r="F31" s="202"/>
      <c r="G31" s="202"/>
      <c r="H31" s="202"/>
      <c r="I31" s="202"/>
      <c r="J31" s="202"/>
      <c r="K31" s="206"/>
      <c r="L31" s="203"/>
      <c r="M31" s="199"/>
      <c r="N31" s="199"/>
      <c r="O31" s="199"/>
      <c r="P31" s="203"/>
      <c r="Q31" s="207"/>
      <c r="R31" s="202"/>
      <c r="S31" s="202"/>
      <c r="T31" s="202"/>
      <c r="U31" s="202"/>
      <c r="V31" s="202"/>
      <c r="W31" s="1"/>
      <c r="X31" s="204"/>
      <c r="Y31" s="204"/>
      <c r="Z31" s="204"/>
      <c r="AA31" s="204"/>
      <c r="AB31" s="1"/>
    </row>
    <row r="32" spans="1:28" ht="20.100000000000001" customHeight="1">
      <c r="A32" s="1"/>
      <c r="B32" s="277" t="s">
        <v>156</v>
      </c>
      <c r="C32" s="282">
        <v>0.51388888888888895</v>
      </c>
      <c r="D32" s="282"/>
      <c r="E32" s="46"/>
      <c r="F32" s="322" t="str">
        <f>S7</f>
        <v>緑が丘ＹＦＣサッカー教室</v>
      </c>
      <c r="G32" s="322"/>
      <c r="H32" s="322"/>
      <c r="I32" s="322"/>
      <c r="J32" s="322"/>
      <c r="K32" s="284">
        <f>M32+M33</f>
        <v>0</v>
      </c>
      <c r="L32" s="285" t="s">
        <v>144</v>
      </c>
      <c r="M32" s="199">
        <v>0</v>
      </c>
      <c r="N32" s="199" t="s">
        <v>145</v>
      </c>
      <c r="O32" s="199">
        <v>1</v>
      </c>
      <c r="P32" s="285" t="s">
        <v>146</v>
      </c>
      <c r="Q32" s="286">
        <f>O32+O33</f>
        <v>2</v>
      </c>
      <c r="R32" s="373" t="str">
        <f>V7</f>
        <v>ＫＯＨＡＲＵ　ＰＲＯＵＤ栃木フットボールクラブ</v>
      </c>
      <c r="S32" s="373"/>
      <c r="T32" s="373"/>
      <c r="U32" s="373"/>
      <c r="V32" s="373"/>
      <c r="W32" s="1"/>
      <c r="X32" s="287" t="s">
        <v>157</v>
      </c>
      <c r="Y32" s="287"/>
      <c r="Z32" s="287"/>
      <c r="AA32" s="287"/>
      <c r="AB32" s="1"/>
    </row>
    <row r="33" spans="1:28" ht="20.100000000000001" customHeight="1">
      <c r="A33" s="1"/>
      <c r="B33" s="277"/>
      <c r="C33" s="282"/>
      <c r="D33" s="282"/>
      <c r="E33" s="46"/>
      <c r="F33" s="322"/>
      <c r="G33" s="322"/>
      <c r="H33" s="322"/>
      <c r="I33" s="322"/>
      <c r="J33" s="322"/>
      <c r="K33" s="284"/>
      <c r="L33" s="285"/>
      <c r="M33" s="199">
        <v>0</v>
      </c>
      <c r="N33" s="199" t="s">
        <v>145</v>
      </c>
      <c r="O33" s="199">
        <v>1</v>
      </c>
      <c r="P33" s="285"/>
      <c r="Q33" s="286"/>
      <c r="R33" s="373"/>
      <c r="S33" s="373"/>
      <c r="T33" s="373"/>
      <c r="U33" s="373"/>
      <c r="V33" s="373"/>
      <c r="W33" s="1"/>
      <c r="X33" s="287"/>
      <c r="Y33" s="287"/>
      <c r="Z33" s="287"/>
      <c r="AA33" s="287"/>
      <c r="AB33" s="1"/>
    </row>
    <row r="34" spans="1:28" ht="20.100000000000001" customHeight="1">
      <c r="A34" s="1"/>
      <c r="B34" s="199"/>
      <c r="C34" s="201"/>
      <c r="D34" s="201"/>
      <c r="E34" s="46"/>
      <c r="F34" s="69"/>
      <c r="G34" s="69"/>
      <c r="H34" s="69"/>
      <c r="I34" s="69"/>
      <c r="J34" s="69"/>
      <c r="K34" s="206"/>
      <c r="L34" s="203"/>
      <c r="M34" s="1"/>
      <c r="N34" s="199"/>
      <c r="O34" s="207"/>
      <c r="P34" s="203"/>
      <c r="Q34" s="207"/>
      <c r="R34" s="69"/>
      <c r="S34" s="69"/>
      <c r="T34" s="69"/>
      <c r="U34" s="69"/>
      <c r="V34" s="69"/>
      <c r="W34" s="1"/>
      <c r="X34" s="204"/>
      <c r="Y34" s="204"/>
      <c r="Z34" s="204"/>
      <c r="AA34" s="204"/>
      <c r="AB34" s="1"/>
    </row>
    <row r="35" spans="1:28" ht="20.100000000000001" customHeight="1"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</row>
    <row r="36" spans="1:28" ht="20.100000000000001" customHeight="1">
      <c r="B36" s="225"/>
      <c r="C36" s="288" t="str">
        <f>H3&amp; CHAR(10) &amp;"リーグ"</f>
        <v>E
リーグ</v>
      </c>
      <c r="D36" s="289"/>
      <c r="E36" s="334" t="str">
        <f>E7</f>
        <v>栃木ウーヴァＦＣ・Ｕ－１２</v>
      </c>
      <c r="F36" s="335"/>
      <c r="G36" s="296" t="str">
        <f>H7</f>
        <v>ＧＲＳ足利Ｊｒ．</v>
      </c>
      <c r="H36" s="297"/>
      <c r="I36" s="334" t="str">
        <f>K7</f>
        <v>石井フットボールクラブ</v>
      </c>
      <c r="J36" s="335"/>
      <c r="K36" s="300" t="s">
        <v>158</v>
      </c>
      <c r="L36" s="300" t="s">
        <v>159</v>
      </c>
      <c r="M36" s="300" t="s">
        <v>160</v>
      </c>
      <c r="N36" s="226"/>
      <c r="O36" s="288" t="str">
        <f>S3&amp; CHAR(10) &amp;"リーグ"</f>
        <v>EE
リーグ</v>
      </c>
      <c r="P36" s="289"/>
      <c r="Q36" s="296" t="str">
        <f>P7</f>
        <v>鹿沼西ＦＣ</v>
      </c>
      <c r="R36" s="297"/>
      <c r="S36" s="334" t="str">
        <f>S7</f>
        <v>緑が丘ＹＦＣサッカー教室</v>
      </c>
      <c r="T36" s="335"/>
      <c r="U36" s="328" t="str">
        <f>V7</f>
        <v>ＫＯＨＡＲＵ　ＰＲＯＵＤ栃木フットボールクラブ</v>
      </c>
      <c r="V36" s="329"/>
      <c r="W36" s="300" t="s">
        <v>158</v>
      </c>
      <c r="X36" s="300" t="s">
        <v>159</v>
      </c>
      <c r="Y36" s="300" t="s">
        <v>160</v>
      </c>
      <c r="Z36" s="225"/>
      <c r="AA36" s="225"/>
    </row>
    <row r="37" spans="1:28" ht="20.100000000000001" customHeight="1">
      <c r="B37" s="225"/>
      <c r="C37" s="290"/>
      <c r="D37" s="291"/>
      <c r="E37" s="336"/>
      <c r="F37" s="337"/>
      <c r="G37" s="298"/>
      <c r="H37" s="299"/>
      <c r="I37" s="336"/>
      <c r="J37" s="337"/>
      <c r="K37" s="301"/>
      <c r="L37" s="301"/>
      <c r="M37" s="301"/>
      <c r="N37" s="226"/>
      <c r="O37" s="290"/>
      <c r="P37" s="291"/>
      <c r="Q37" s="298"/>
      <c r="R37" s="299"/>
      <c r="S37" s="336"/>
      <c r="T37" s="337"/>
      <c r="U37" s="330"/>
      <c r="V37" s="331"/>
      <c r="W37" s="301"/>
      <c r="X37" s="301"/>
      <c r="Y37" s="301"/>
      <c r="Z37" s="225"/>
      <c r="AA37" s="225"/>
    </row>
    <row r="38" spans="1:28" ht="20.100000000000001" customHeight="1">
      <c r="B38" s="225"/>
      <c r="C38" s="338" t="str">
        <f>E7</f>
        <v>栃木ウーヴァＦＣ・Ｕ－１２</v>
      </c>
      <c r="D38" s="339"/>
      <c r="E38" s="229"/>
      <c r="F38" s="230"/>
      <c r="G38" s="231">
        <f>K17</f>
        <v>1</v>
      </c>
      <c r="H38" s="232">
        <f>Q17</f>
        <v>0</v>
      </c>
      <c r="I38" s="231">
        <f>K23</f>
        <v>1</v>
      </c>
      <c r="J38" s="232">
        <f>Q23</f>
        <v>1</v>
      </c>
      <c r="K38" s="306">
        <f>COUNTIF(E39:J39,"○")*3+COUNTIF(E39:J39,"△")</f>
        <v>4</v>
      </c>
      <c r="L38" s="300">
        <f>E38-F38+G38-H38+I38-J38</f>
        <v>1</v>
      </c>
      <c r="M38" s="306">
        <v>1</v>
      </c>
      <c r="N38" s="226"/>
      <c r="O38" s="302" t="str">
        <f>P7</f>
        <v>鹿沼西ＦＣ</v>
      </c>
      <c r="P38" s="303"/>
      <c r="Q38" s="229"/>
      <c r="R38" s="230"/>
      <c r="S38" s="231">
        <f>K20</f>
        <v>0</v>
      </c>
      <c r="T38" s="232">
        <f>Q20</f>
        <v>2</v>
      </c>
      <c r="U38" s="231">
        <f>K26</f>
        <v>0</v>
      </c>
      <c r="V38" s="232">
        <f>Q26</f>
        <v>6</v>
      </c>
      <c r="W38" s="306">
        <f>COUNTIF(Q39:V39,"○")*3+COUNTIF(Q39:V39,"△")</f>
        <v>0</v>
      </c>
      <c r="X38" s="300">
        <f>Q38-R38+S38-T38+U38-V38</f>
        <v>-8</v>
      </c>
      <c r="Y38" s="306">
        <v>3</v>
      </c>
      <c r="Z38" s="225"/>
      <c r="AA38" s="225"/>
    </row>
    <row r="39" spans="1:28" ht="20.100000000000001" customHeight="1">
      <c r="B39" s="225"/>
      <c r="C39" s="340"/>
      <c r="D39" s="341"/>
      <c r="E39" s="231"/>
      <c r="F39" s="233"/>
      <c r="G39" s="312" t="str">
        <f>IF(G38&gt;H38,"○",IF(G38&lt;H38,"×",IF(G38=H38,"△")))</f>
        <v>○</v>
      </c>
      <c r="H39" s="313"/>
      <c r="I39" s="312" t="str">
        <f t="shared" ref="I39" si="0">IF(I38&gt;J38,"○",IF(I38&lt;J38,"×",IF(I38=J38,"△")))</f>
        <v>△</v>
      </c>
      <c r="J39" s="313"/>
      <c r="K39" s="307"/>
      <c r="L39" s="301"/>
      <c r="M39" s="307"/>
      <c r="N39" s="226"/>
      <c r="O39" s="304"/>
      <c r="P39" s="305"/>
      <c r="Q39" s="231"/>
      <c r="R39" s="233"/>
      <c r="S39" s="312" t="str">
        <f>IF(S38&gt;T38,"○",IF(S38&lt;T38,"×",IF(S38=T38,"△")))</f>
        <v>×</v>
      </c>
      <c r="T39" s="313"/>
      <c r="U39" s="312" t="str">
        <f t="shared" ref="U39" si="1">IF(U38&gt;V38,"○",IF(U38&lt;V38,"×",IF(U38=V38,"△")))</f>
        <v>×</v>
      </c>
      <c r="V39" s="313"/>
      <c r="W39" s="307"/>
      <c r="X39" s="301"/>
      <c r="Y39" s="307"/>
      <c r="Z39" s="225"/>
      <c r="AA39" s="225"/>
    </row>
    <row r="40" spans="1:28" ht="20.100000000000001" customHeight="1">
      <c r="B40" s="225"/>
      <c r="C40" s="302" t="str">
        <f>H7</f>
        <v>ＧＲＳ足利Ｊｒ．</v>
      </c>
      <c r="D40" s="303"/>
      <c r="E40" s="231">
        <f>Q17</f>
        <v>0</v>
      </c>
      <c r="F40" s="232">
        <f>K17</f>
        <v>1</v>
      </c>
      <c r="G40" s="229"/>
      <c r="H40" s="230"/>
      <c r="I40" s="231">
        <f>K29</f>
        <v>1</v>
      </c>
      <c r="J40" s="232">
        <f>Q29</f>
        <v>0</v>
      </c>
      <c r="K40" s="306">
        <f>COUNTIF(E41:J41,"○")*3+COUNTIF(E41:J41,"△")</f>
        <v>3</v>
      </c>
      <c r="L40" s="300">
        <f>E40-F40+G40-H40+I40-J40</f>
        <v>0</v>
      </c>
      <c r="M40" s="306">
        <v>2</v>
      </c>
      <c r="N40" s="226"/>
      <c r="O40" s="338" t="str">
        <f>S7</f>
        <v>緑が丘ＹＦＣサッカー教室</v>
      </c>
      <c r="P40" s="339"/>
      <c r="Q40" s="231">
        <f>Q20</f>
        <v>2</v>
      </c>
      <c r="R40" s="232">
        <f>K20</f>
        <v>0</v>
      </c>
      <c r="S40" s="229"/>
      <c r="T40" s="230"/>
      <c r="U40" s="231">
        <f>K32</f>
        <v>0</v>
      </c>
      <c r="V40" s="232">
        <f>Q32</f>
        <v>2</v>
      </c>
      <c r="W40" s="306">
        <f>COUNTIF(Q41:V41,"○")*3+COUNTIF(Q41:V41,"△")</f>
        <v>3</v>
      </c>
      <c r="X40" s="300">
        <f>Q40-R40+S40-T40+U40-V40</f>
        <v>0</v>
      </c>
      <c r="Y40" s="306">
        <v>2</v>
      </c>
      <c r="Z40" s="225"/>
      <c r="AA40" s="225"/>
    </row>
    <row r="41" spans="1:28" ht="20.100000000000001" customHeight="1">
      <c r="B41" s="225"/>
      <c r="C41" s="304"/>
      <c r="D41" s="305"/>
      <c r="E41" s="312" t="str">
        <f>IF(E40&gt;F40,"○",IF(E40&lt;F40,"×",IF(E40=F40,"△")))</f>
        <v>×</v>
      </c>
      <c r="F41" s="313"/>
      <c r="G41" s="231"/>
      <c r="H41" s="233"/>
      <c r="I41" s="312" t="str">
        <f>IF(I40&gt;J40,"○",IF(I40&lt;J40,"×",IF(I40=J40,"△")))</f>
        <v>○</v>
      </c>
      <c r="J41" s="313"/>
      <c r="K41" s="307"/>
      <c r="L41" s="301"/>
      <c r="M41" s="307"/>
      <c r="N41" s="226"/>
      <c r="O41" s="340"/>
      <c r="P41" s="341"/>
      <c r="Q41" s="312" t="str">
        <f>IF(Q40&gt;R40,"○",IF(Q40&lt;R40,"×",IF(Q40=R40,"△")))</f>
        <v>○</v>
      </c>
      <c r="R41" s="313"/>
      <c r="S41" s="231"/>
      <c r="T41" s="233"/>
      <c r="U41" s="312" t="str">
        <f>IF(U40&gt;V40,"○",IF(U40&lt;V40,"×",IF(U40=V40,"△")))</f>
        <v>×</v>
      </c>
      <c r="V41" s="313"/>
      <c r="W41" s="307"/>
      <c r="X41" s="301"/>
      <c r="Y41" s="307"/>
      <c r="Z41" s="225"/>
      <c r="AA41" s="225"/>
    </row>
    <row r="42" spans="1:28" ht="20.100000000000001" customHeight="1">
      <c r="B42" s="225"/>
      <c r="C42" s="338" t="str">
        <f>K7</f>
        <v>石井フットボールクラブ</v>
      </c>
      <c r="D42" s="339"/>
      <c r="E42" s="234">
        <f>Q23</f>
        <v>1</v>
      </c>
      <c r="F42" s="232">
        <f>K23</f>
        <v>1</v>
      </c>
      <c r="G42" s="234">
        <f>Q29</f>
        <v>0</v>
      </c>
      <c r="H42" s="232">
        <f>K29</f>
        <v>1</v>
      </c>
      <c r="I42" s="229"/>
      <c r="J42" s="230"/>
      <c r="K42" s="253">
        <f>COUNTIF(E43:J43,"○")*3+COUNTIF(E43:J43,"△")</f>
        <v>1</v>
      </c>
      <c r="L42" s="253">
        <f>E42-F42+G42-H42+I42-J42</f>
        <v>-1</v>
      </c>
      <c r="M42" s="253">
        <v>3</v>
      </c>
      <c r="N42" s="226"/>
      <c r="O42" s="324" t="str">
        <f>V7</f>
        <v>ＫＯＨＡＲＵ　ＰＲＯＵＤ栃木フットボールクラブ</v>
      </c>
      <c r="P42" s="325"/>
      <c r="Q42" s="234">
        <f>Q26</f>
        <v>6</v>
      </c>
      <c r="R42" s="232">
        <f>K26</f>
        <v>0</v>
      </c>
      <c r="S42" s="234">
        <f>Q32</f>
        <v>2</v>
      </c>
      <c r="T42" s="232">
        <f>K32</f>
        <v>0</v>
      </c>
      <c r="U42" s="229"/>
      <c r="V42" s="230"/>
      <c r="W42" s="253">
        <f>COUNTIF(Q43:V43,"○")*3+COUNTIF(Q43:V43,"△")</f>
        <v>6</v>
      </c>
      <c r="X42" s="253">
        <f>Q42-R42+S42-T42+U42-V42</f>
        <v>8</v>
      </c>
      <c r="Y42" s="253">
        <v>1</v>
      </c>
      <c r="Z42" s="225"/>
      <c r="AA42" s="225"/>
    </row>
    <row r="43" spans="1:28" ht="20.100000000000001" customHeight="1">
      <c r="B43" s="225"/>
      <c r="C43" s="340"/>
      <c r="D43" s="341"/>
      <c r="E43" s="312" t="str">
        <f>IF(E42&gt;F42,"○",IF(E42&lt;F42,"×",IF(E42=F42,"△")))</f>
        <v>△</v>
      </c>
      <c r="F43" s="313"/>
      <c r="G43" s="312" t="str">
        <f>IF(G42&gt;H42,"○",IF(G42&lt;H42,"×",IF(G42=H42,"△")))</f>
        <v>×</v>
      </c>
      <c r="H43" s="313"/>
      <c r="I43" s="231"/>
      <c r="J43" s="233"/>
      <c r="K43" s="318"/>
      <c r="L43" s="318"/>
      <c r="M43" s="318"/>
      <c r="N43" s="226"/>
      <c r="O43" s="326"/>
      <c r="P43" s="327"/>
      <c r="Q43" s="312" t="str">
        <f t="shared" ref="Q43" si="2">IF(Q42&gt;R42,"○",IF(Q42&lt;R42,"×",IF(Q42=R42,"△")))</f>
        <v>○</v>
      </c>
      <c r="R43" s="313"/>
      <c r="S43" s="312" t="str">
        <f t="shared" ref="S43" si="3">IF(S42&gt;T42,"○",IF(S42&lt;T42,"×",IF(S42=T42,"△")))</f>
        <v>○</v>
      </c>
      <c r="T43" s="313"/>
      <c r="U43" s="231"/>
      <c r="V43" s="233"/>
      <c r="W43" s="318"/>
      <c r="X43" s="318"/>
      <c r="Y43" s="318"/>
      <c r="Z43" s="225"/>
      <c r="AA43" s="225"/>
    </row>
    <row r="44" spans="1:28" ht="20.100000000000001" customHeight="1"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</row>
    <row r="45" spans="1:28" ht="20.100000000000001" customHeight="1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</row>
    <row r="46" spans="1:28" ht="30" customHeight="1">
      <c r="A46" s="8" t="str">
        <f>A1</f>
        <v>第１日　１次リーグ</v>
      </c>
      <c r="B46" s="8"/>
      <c r="C46" s="8"/>
      <c r="D46" s="8"/>
      <c r="E46" s="8"/>
      <c r="F46" s="8"/>
      <c r="G46" s="8"/>
      <c r="H46" s="319">
        <f>H1</f>
        <v>44549</v>
      </c>
      <c r="I46" s="320"/>
      <c r="J46" s="320"/>
      <c r="K46" s="320"/>
      <c r="L46" s="320"/>
      <c r="M46" s="225"/>
      <c r="N46" s="225"/>
      <c r="O46" s="320" t="s">
        <v>165</v>
      </c>
      <c r="P46" s="320"/>
      <c r="Q46" s="320"/>
      <c r="R46" s="320" t="str">
        <f>U11組合せ!AF39</f>
        <v>大平運動公園多目的広場B</v>
      </c>
      <c r="S46" s="320"/>
      <c r="T46" s="320"/>
      <c r="U46" s="320"/>
      <c r="V46" s="320"/>
      <c r="W46" s="320"/>
      <c r="X46" s="320"/>
      <c r="Y46" s="320"/>
      <c r="Z46" s="320"/>
      <c r="AA46" s="320"/>
    </row>
    <row r="47" spans="1:28" ht="9.9" customHeight="1">
      <c r="A47" s="8"/>
      <c r="B47" s="8"/>
      <c r="C47" s="8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05"/>
      <c r="P47" s="205"/>
      <c r="Q47" s="205"/>
      <c r="R47" s="10"/>
      <c r="S47" s="10"/>
      <c r="T47" s="10"/>
      <c r="U47" s="10"/>
      <c r="V47" s="10"/>
      <c r="W47" s="10"/>
      <c r="X47" s="225"/>
      <c r="Y47" s="225"/>
      <c r="Z47" s="225"/>
      <c r="AA47" s="225"/>
    </row>
    <row r="48" spans="1:28" ht="20.100000000000001" customHeight="1">
      <c r="A48" s="8"/>
      <c r="B48" s="225"/>
      <c r="C48" s="225"/>
      <c r="D48" s="225"/>
      <c r="E48" s="47"/>
      <c r="F48" s="225"/>
      <c r="G48" s="225"/>
      <c r="H48" s="276" t="s">
        <v>133</v>
      </c>
      <c r="I48" s="276"/>
      <c r="J48" s="226"/>
      <c r="K48" s="226"/>
      <c r="L48" s="226"/>
      <c r="M48" s="226"/>
      <c r="N48" s="226"/>
      <c r="O48" s="226"/>
      <c r="P48" s="198"/>
      <c r="Q48" s="198"/>
      <c r="R48" s="198"/>
      <c r="S48" s="276" t="s">
        <v>131</v>
      </c>
      <c r="T48" s="276"/>
      <c r="U48" s="226"/>
      <c r="V48" s="48"/>
      <c r="W48" s="48"/>
      <c r="X48" s="226"/>
      <c r="Y48" s="226"/>
      <c r="Z48" s="226"/>
      <c r="AA48" s="226"/>
    </row>
    <row r="49" spans="1:28" ht="20.100000000000001" customHeight="1" thickBot="1">
      <c r="A49" s="1"/>
      <c r="B49" s="225"/>
      <c r="C49" s="225"/>
      <c r="D49" s="225"/>
      <c r="E49" s="1"/>
      <c r="F49" s="7"/>
      <c r="G49" s="7"/>
      <c r="H49" s="9"/>
      <c r="I49" s="223"/>
      <c r="J49" s="7"/>
      <c r="K49" s="7"/>
      <c r="L49" s="222"/>
      <c r="M49" s="222"/>
      <c r="N49" s="222"/>
      <c r="O49" s="222"/>
      <c r="P49" s="222"/>
      <c r="Q49" s="7"/>
      <c r="R49" s="7"/>
      <c r="S49" s="224"/>
      <c r="T49" s="2"/>
      <c r="U49" s="225"/>
      <c r="V49" s="1"/>
      <c r="W49" s="1"/>
      <c r="X49" s="225"/>
      <c r="Y49" s="225"/>
      <c r="Z49" s="1"/>
      <c r="AA49" s="225"/>
    </row>
    <row r="50" spans="1:28" ht="20.100000000000001" customHeight="1" thickTop="1">
      <c r="A50" s="1"/>
      <c r="B50" s="225"/>
      <c r="C50" s="225"/>
      <c r="D50" s="225"/>
      <c r="E50" s="64"/>
      <c r="F50" s="11"/>
      <c r="G50" s="1"/>
      <c r="H50" s="1"/>
      <c r="I50" s="376"/>
      <c r="J50" s="377"/>
      <c r="K50" s="378"/>
      <c r="L50" s="2"/>
      <c r="M50" s="1"/>
      <c r="N50" s="1"/>
      <c r="O50" s="1"/>
      <c r="P50" s="4"/>
      <c r="Q50" s="386"/>
      <c r="R50" s="377"/>
      <c r="S50" s="387"/>
      <c r="T50" s="11"/>
      <c r="U50" s="12"/>
      <c r="V50" s="13"/>
      <c r="W50" s="2"/>
      <c r="X50" s="1"/>
      <c r="Y50" s="1"/>
      <c r="Z50" s="1"/>
      <c r="AA50" s="225"/>
    </row>
    <row r="51" spans="1:28" ht="20.100000000000001" customHeight="1">
      <c r="A51" s="1"/>
      <c r="B51" s="225"/>
      <c r="C51" s="225"/>
      <c r="D51" s="225"/>
      <c r="E51" s="277">
        <v>1</v>
      </c>
      <c r="F51" s="277"/>
      <c r="G51" s="1"/>
      <c r="H51" s="277">
        <v>2</v>
      </c>
      <c r="I51" s="277"/>
      <c r="J51" s="1"/>
      <c r="K51" s="277">
        <v>3</v>
      </c>
      <c r="L51" s="277"/>
      <c r="M51" s="1"/>
      <c r="N51" s="1"/>
      <c r="O51" s="1"/>
      <c r="P51" s="277">
        <v>4</v>
      </c>
      <c r="Q51" s="277"/>
      <c r="R51" s="1"/>
      <c r="S51" s="277">
        <v>5</v>
      </c>
      <c r="T51" s="277"/>
      <c r="U51" s="1"/>
      <c r="V51" s="277">
        <v>6</v>
      </c>
      <c r="W51" s="277"/>
      <c r="X51" s="1"/>
      <c r="Y51" s="277"/>
      <c r="Z51" s="277"/>
      <c r="AA51" s="225"/>
    </row>
    <row r="52" spans="1:28" ht="20.100000000000001" customHeight="1">
      <c r="A52" s="1"/>
      <c r="B52" s="225"/>
      <c r="C52" s="225"/>
      <c r="D52" s="197"/>
      <c r="E52" s="278" t="str">
        <f>U11組合せ!AB51</f>
        <v>FC　ＳＨＵＪＡＫＵ</v>
      </c>
      <c r="F52" s="278"/>
      <c r="G52" s="3"/>
      <c r="H52" s="278" t="str">
        <f>U11組合せ!AB49</f>
        <v>ＦＣがむしゃら</v>
      </c>
      <c r="I52" s="278"/>
      <c r="J52" s="3"/>
      <c r="K52" s="379" t="str">
        <f>U11組合せ!AB47</f>
        <v>ＪＦＣファイターズ</v>
      </c>
      <c r="L52" s="379"/>
      <c r="M52" s="3"/>
      <c r="N52" s="3"/>
      <c r="O52" s="3"/>
      <c r="P52" s="379" t="str">
        <f>U11組合せ!AB43</f>
        <v>野木ＳＳＳ</v>
      </c>
      <c r="Q52" s="379"/>
      <c r="R52" s="3"/>
      <c r="S52" s="279" t="str">
        <f>U11組合せ!AB41</f>
        <v>高根沢西フットボールクラブ</v>
      </c>
      <c r="T52" s="279"/>
      <c r="U52" s="3"/>
      <c r="V52" s="278" t="str">
        <f>U11組合せ!AB39</f>
        <v>宝木キッカーズ</v>
      </c>
      <c r="W52" s="278"/>
      <c r="X52" s="3"/>
      <c r="Y52" s="278"/>
      <c r="Z52" s="278"/>
      <c r="AA52" s="225"/>
    </row>
    <row r="53" spans="1:28" ht="20.100000000000001" customHeight="1">
      <c r="A53" s="1"/>
      <c r="B53" s="225"/>
      <c r="C53" s="225"/>
      <c r="D53" s="197"/>
      <c r="E53" s="278"/>
      <c r="F53" s="278"/>
      <c r="G53" s="3"/>
      <c r="H53" s="278"/>
      <c r="I53" s="278"/>
      <c r="J53" s="3"/>
      <c r="K53" s="379"/>
      <c r="L53" s="379"/>
      <c r="M53" s="3"/>
      <c r="N53" s="3"/>
      <c r="O53" s="3"/>
      <c r="P53" s="379"/>
      <c r="Q53" s="379"/>
      <c r="R53" s="3"/>
      <c r="S53" s="279"/>
      <c r="T53" s="279"/>
      <c r="U53" s="3"/>
      <c r="V53" s="278"/>
      <c r="W53" s="278"/>
      <c r="X53" s="3"/>
      <c r="Y53" s="278"/>
      <c r="Z53" s="278"/>
      <c r="AA53" s="225"/>
    </row>
    <row r="54" spans="1:28" ht="20.100000000000001" customHeight="1">
      <c r="A54" s="1"/>
      <c r="B54" s="225"/>
      <c r="C54" s="225"/>
      <c r="D54" s="197"/>
      <c r="E54" s="278"/>
      <c r="F54" s="278"/>
      <c r="G54" s="3"/>
      <c r="H54" s="278"/>
      <c r="I54" s="278"/>
      <c r="J54" s="3"/>
      <c r="K54" s="379"/>
      <c r="L54" s="379"/>
      <c r="M54" s="3"/>
      <c r="N54" s="3"/>
      <c r="O54" s="3"/>
      <c r="P54" s="379"/>
      <c r="Q54" s="379"/>
      <c r="R54" s="3"/>
      <c r="S54" s="279"/>
      <c r="T54" s="279"/>
      <c r="U54" s="3"/>
      <c r="V54" s="278"/>
      <c r="W54" s="278"/>
      <c r="X54" s="3"/>
      <c r="Y54" s="278"/>
      <c r="Z54" s="278"/>
      <c r="AA54" s="225"/>
    </row>
    <row r="55" spans="1:28" ht="20.100000000000001" customHeight="1">
      <c r="A55" s="1"/>
      <c r="B55" s="225"/>
      <c r="C55" s="225"/>
      <c r="D55" s="197"/>
      <c r="E55" s="278"/>
      <c r="F55" s="278"/>
      <c r="G55" s="3"/>
      <c r="H55" s="278"/>
      <c r="I55" s="278"/>
      <c r="J55" s="3"/>
      <c r="K55" s="379"/>
      <c r="L55" s="379"/>
      <c r="M55" s="3"/>
      <c r="N55" s="3"/>
      <c r="O55" s="3"/>
      <c r="P55" s="379"/>
      <c r="Q55" s="379"/>
      <c r="R55" s="3"/>
      <c r="S55" s="279"/>
      <c r="T55" s="279"/>
      <c r="U55" s="3"/>
      <c r="V55" s="278"/>
      <c r="W55" s="278"/>
      <c r="X55" s="3"/>
      <c r="Y55" s="278"/>
      <c r="Z55" s="278"/>
      <c r="AA55" s="225"/>
    </row>
    <row r="56" spans="1:28" ht="20.100000000000001" customHeight="1">
      <c r="A56" s="1"/>
      <c r="B56" s="225"/>
      <c r="C56" s="225"/>
      <c r="D56" s="197"/>
      <c r="E56" s="278"/>
      <c r="F56" s="278"/>
      <c r="G56" s="3"/>
      <c r="H56" s="278"/>
      <c r="I56" s="278"/>
      <c r="J56" s="3"/>
      <c r="K56" s="379"/>
      <c r="L56" s="379"/>
      <c r="M56" s="3"/>
      <c r="N56" s="3"/>
      <c r="O56" s="3"/>
      <c r="P56" s="379"/>
      <c r="Q56" s="379"/>
      <c r="R56" s="3"/>
      <c r="S56" s="279"/>
      <c r="T56" s="279"/>
      <c r="U56" s="3"/>
      <c r="V56" s="278"/>
      <c r="W56" s="278"/>
      <c r="X56" s="3"/>
      <c r="Y56" s="278"/>
      <c r="Z56" s="278"/>
      <c r="AA56" s="225"/>
    </row>
    <row r="57" spans="1:28" ht="20.100000000000001" customHeight="1">
      <c r="A57" s="1"/>
      <c r="B57" s="225"/>
      <c r="C57" s="225"/>
      <c r="D57" s="197"/>
      <c r="E57" s="278"/>
      <c r="F57" s="278"/>
      <c r="G57" s="3"/>
      <c r="H57" s="278"/>
      <c r="I57" s="278"/>
      <c r="J57" s="3"/>
      <c r="K57" s="379"/>
      <c r="L57" s="379"/>
      <c r="M57" s="3"/>
      <c r="N57" s="3"/>
      <c r="O57" s="3"/>
      <c r="P57" s="379"/>
      <c r="Q57" s="379"/>
      <c r="R57" s="3"/>
      <c r="S57" s="279"/>
      <c r="T57" s="279"/>
      <c r="U57" s="3"/>
      <c r="V57" s="278"/>
      <c r="W57" s="278"/>
      <c r="X57" s="3"/>
      <c r="Y57" s="278"/>
      <c r="Z57" s="278"/>
      <c r="AA57" s="225"/>
    </row>
    <row r="58" spans="1:28" ht="20.100000000000001" customHeight="1">
      <c r="A58" s="1"/>
      <c r="B58" s="225"/>
      <c r="C58" s="225"/>
      <c r="D58" s="197"/>
      <c r="E58" s="278"/>
      <c r="F58" s="278"/>
      <c r="G58" s="3"/>
      <c r="H58" s="278"/>
      <c r="I58" s="278"/>
      <c r="J58" s="3"/>
      <c r="K58" s="379"/>
      <c r="L58" s="379"/>
      <c r="M58" s="3"/>
      <c r="N58" s="3"/>
      <c r="O58" s="3"/>
      <c r="P58" s="379"/>
      <c r="Q58" s="379"/>
      <c r="R58" s="3"/>
      <c r="S58" s="279"/>
      <c r="T58" s="279"/>
      <c r="U58" s="3"/>
      <c r="V58" s="278"/>
      <c r="W58" s="278"/>
      <c r="X58" s="3"/>
      <c r="Y58" s="278"/>
      <c r="Z58" s="278"/>
      <c r="AA58" s="225"/>
    </row>
    <row r="59" spans="1:28" ht="20.100000000000001" customHeight="1">
      <c r="A59" s="1"/>
      <c r="B59" s="225"/>
      <c r="C59" s="225"/>
      <c r="D59" s="197"/>
      <c r="E59" s="278"/>
      <c r="F59" s="278"/>
      <c r="G59" s="3"/>
      <c r="H59" s="278"/>
      <c r="I59" s="278"/>
      <c r="J59" s="3"/>
      <c r="K59" s="379"/>
      <c r="L59" s="379"/>
      <c r="M59" s="3"/>
      <c r="N59" s="3"/>
      <c r="O59" s="3"/>
      <c r="P59" s="379"/>
      <c r="Q59" s="379"/>
      <c r="R59" s="3"/>
      <c r="S59" s="279"/>
      <c r="T59" s="279"/>
      <c r="U59" s="3"/>
      <c r="V59" s="278"/>
      <c r="W59" s="278"/>
      <c r="X59" s="3"/>
      <c r="Y59" s="278"/>
      <c r="Z59" s="278"/>
      <c r="AA59" s="225"/>
    </row>
    <row r="60" spans="1:28" ht="20.100000000000001" customHeight="1">
      <c r="A60" s="1"/>
      <c r="B60" s="225"/>
      <c r="C60" s="225"/>
      <c r="D60" s="197"/>
      <c r="E60" s="200"/>
      <c r="F60" s="200"/>
      <c r="G60" s="3"/>
      <c r="H60" s="200"/>
      <c r="I60" s="200"/>
      <c r="J60" s="3"/>
      <c r="K60" s="200"/>
      <c r="L60" s="200"/>
      <c r="M60" s="3"/>
      <c r="N60" s="3"/>
      <c r="O60" s="3"/>
      <c r="P60" s="200"/>
      <c r="Q60" s="200"/>
      <c r="R60" s="3"/>
      <c r="S60" s="200"/>
      <c r="T60" s="200"/>
      <c r="U60" s="3"/>
      <c r="V60" s="200"/>
      <c r="W60" s="200"/>
      <c r="X60" s="3"/>
      <c r="Y60" s="200"/>
      <c r="Z60" s="200"/>
      <c r="AA60" s="225"/>
    </row>
    <row r="61" spans="1:28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25"/>
      <c r="W61" s="5"/>
      <c r="X61" s="281" t="s">
        <v>142</v>
      </c>
      <c r="Y61" s="281"/>
      <c r="Z61" s="281"/>
      <c r="AA61" s="281"/>
      <c r="AB61" s="5"/>
    </row>
    <row r="62" spans="1:28" ht="20.100000000000001" customHeight="1">
      <c r="A62" s="1"/>
      <c r="B62" s="277" t="s">
        <v>143</v>
      </c>
      <c r="C62" s="282">
        <v>0.375</v>
      </c>
      <c r="D62" s="282"/>
      <c r="E62" s="46"/>
      <c r="F62" s="283" t="str">
        <f>E52</f>
        <v>FC　ＳＨＵＪＡＫＵ</v>
      </c>
      <c r="G62" s="283"/>
      <c r="H62" s="283"/>
      <c r="I62" s="283"/>
      <c r="J62" s="283"/>
      <c r="K62" s="284">
        <f>M62+M63</f>
        <v>0</v>
      </c>
      <c r="L62" s="285" t="s">
        <v>144</v>
      </c>
      <c r="M62" s="199">
        <v>0</v>
      </c>
      <c r="N62" s="199" t="s">
        <v>145</v>
      </c>
      <c r="O62" s="199">
        <v>3</v>
      </c>
      <c r="P62" s="285" t="s">
        <v>146</v>
      </c>
      <c r="Q62" s="286">
        <f>O62+O63</f>
        <v>4</v>
      </c>
      <c r="R62" s="373" t="str">
        <f>H52</f>
        <v>ＦＣがむしゃら</v>
      </c>
      <c r="S62" s="373"/>
      <c r="T62" s="373"/>
      <c r="U62" s="373"/>
      <c r="V62" s="373"/>
      <c r="W62" s="1"/>
      <c r="X62" s="287" t="s">
        <v>147</v>
      </c>
      <c r="Y62" s="287"/>
      <c r="Z62" s="287"/>
      <c r="AA62" s="287"/>
      <c r="AB62" s="1"/>
    </row>
    <row r="63" spans="1:28" ht="20.100000000000001" customHeight="1">
      <c r="A63" s="1"/>
      <c r="B63" s="277"/>
      <c r="C63" s="282"/>
      <c r="D63" s="282"/>
      <c r="E63" s="46"/>
      <c r="F63" s="283"/>
      <c r="G63" s="283"/>
      <c r="H63" s="283"/>
      <c r="I63" s="283"/>
      <c r="J63" s="283"/>
      <c r="K63" s="284"/>
      <c r="L63" s="285"/>
      <c r="M63" s="199">
        <v>0</v>
      </c>
      <c r="N63" s="199" t="s">
        <v>145</v>
      </c>
      <c r="O63" s="199">
        <v>1</v>
      </c>
      <c r="P63" s="285"/>
      <c r="Q63" s="286"/>
      <c r="R63" s="373"/>
      <c r="S63" s="373"/>
      <c r="T63" s="373"/>
      <c r="U63" s="373"/>
      <c r="V63" s="373"/>
      <c r="W63" s="1"/>
      <c r="X63" s="287"/>
      <c r="Y63" s="287"/>
      <c r="Z63" s="287"/>
      <c r="AA63" s="287"/>
      <c r="AB63" s="1"/>
    </row>
    <row r="64" spans="1:28" ht="20.100000000000001" customHeight="1">
      <c r="A64" s="1"/>
      <c r="B64" s="199"/>
      <c r="C64" s="201"/>
      <c r="D64" s="201"/>
      <c r="E64" s="46"/>
      <c r="F64" s="202"/>
      <c r="G64" s="202"/>
      <c r="H64" s="202"/>
      <c r="I64" s="202"/>
      <c r="J64" s="202"/>
      <c r="K64" s="206"/>
      <c r="L64" s="203"/>
      <c r="M64" s="199"/>
      <c r="N64" s="199"/>
      <c r="O64" s="199"/>
      <c r="P64" s="203"/>
      <c r="Q64" s="207"/>
      <c r="R64" s="202"/>
      <c r="S64" s="202"/>
      <c r="T64" s="202"/>
      <c r="U64" s="202"/>
      <c r="V64" s="202"/>
      <c r="W64" s="1"/>
      <c r="X64" s="204"/>
      <c r="Y64" s="204"/>
      <c r="Z64" s="204"/>
      <c r="AA64" s="204"/>
      <c r="AB64" s="1"/>
    </row>
    <row r="65" spans="1:28" ht="20.100000000000001" customHeight="1">
      <c r="A65" s="1"/>
      <c r="B65" s="277" t="s">
        <v>148</v>
      </c>
      <c r="C65" s="282">
        <v>0.40277777777777773</v>
      </c>
      <c r="D65" s="282"/>
      <c r="E65" s="46"/>
      <c r="F65" s="373" t="str">
        <f>P52</f>
        <v>野木ＳＳＳ</v>
      </c>
      <c r="G65" s="373"/>
      <c r="H65" s="373"/>
      <c r="I65" s="373"/>
      <c r="J65" s="373"/>
      <c r="K65" s="284">
        <f>M65+M66</f>
        <v>2</v>
      </c>
      <c r="L65" s="285" t="s">
        <v>144</v>
      </c>
      <c r="M65" s="199">
        <v>0</v>
      </c>
      <c r="N65" s="199" t="s">
        <v>145</v>
      </c>
      <c r="O65" s="199">
        <v>0</v>
      </c>
      <c r="P65" s="285" t="s">
        <v>146</v>
      </c>
      <c r="Q65" s="286">
        <f>O65+O66</f>
        <v>0</v>
      </c>
      <c r="R65" s="323" t="str">
        <f>S52</f>
        <v>高根沢西フットボールクラブ</v>
      </c>
      <c r="S65" s="323"/>
      <c r="T65" s="323"/>
      <c r="U65" s="323"/>
      <c r="V65" s="323"/>
      <c r="W65" s="1"/>
      <c r="X65" s="287" t="s">
        <v>149</v>
      </c>
      <c r="Y65" s="287"/>
      <c r="Z65" s="287"/>
      <c r="AA65" s="287"/>
      <c r="AB65" s="1"/>
    </row>
    <row r="66" spans="1:28" ht="20.100000000000001" customHeight="1">
      <c r="A66" s="1"/>
      <c r="B66" s="277"/>
      <c r="C66" s="282"/>
      <c r="D66" s="282"/>
      <c r="E66" s="46"/>
      <c r="F66" s="373"/>
      <c r="G66" s="373"/>
      <c r="H66" s="373"/>
      <c r="I66" s="373"/>
      <c r="J66" s="373"/>
      <c r="K66" s="284"/>
      <c r="L66" s="285"/>
      <c r="M66" s="199">
        <v>2</v>
      </c>
      <c r="N66" s="199" t="s">
        <v>145</v>
      </c>
      <c r="O66" s="199">
        <v>0</v>
      </c>
      <c r="P66" s="285"/>
      <c r="Q66" s="286"/>
      <c r="R66" s="323"/>
      <c r="S66" s="323"/>
      <c r="T66" s="323"/>
      <c r="U66" s="323"/>
      <c r="V66" s="323"/>
      <c r="W66" s="1"/>
      <c r="X66" s="287"/>
      <c r="Y66" s="287"/>
      <c r="Z66" s="287"/>
      <c r="AA66" s="287"/>
      <c r="AB66" s="1"/>
    </row>
    <row r="67" spans="1:28" ht="20.100000000000001" customHeight="1">
      <c r="A67" s="1"/>
      <c r="B67" s="199"/>
      <c r="C67" s="201"/>
      <c r="D67" s="201"/>
      <c r="E67" s="46"/>
      <c r="F67" s="202"/>
      <c r="G67" s="202"/>
      <c r="H67" s="202"/>
      <c r="I67" s="202"/>
      <c r="J67" s="202"/>
      <c r="K67" s="206"/>
      <c r="L67" s="203"/>
      <c r="M67" s="199"/>
      <c r="N67" s="199"/>
      <c r="O67" s="199"/>
      <c r="P67" s="203"/>
      <c r="Q67" s="207"/>
      <c r="R67" s="202"/>
      <c r="S67" s="202"/>
      <c r="T67" s="202"/>
      <c r="U67" s="202"/>
      <c r="V67" s="202"/>
      <c r="W67" s="1"/>
      <c r="X67" s="204"/>
      <c r="Y67" s="204"/>
      <c r="Z67" s="204"/>
      <c r="AA67" s="204"/>
      <c r="AB67" s="1"/>
    </row>
    <row r="68" spans="1:28" ht="20.100000000000001" customHeight="1">
      <c r="A68" s="1"/>
      <c r="B68" s="277" t="s">
        <v>150</v>
      </c>
      <c r="C68" s="282">
        <v>0.43055555555555558</v>
      </c>
      <c r="D68" s="282"/>
      <c r="E68" s="46"/>
      <c r="F68" s="283" t="str">
        <f>E52</f>
        <v>FC　ＳＨＵＪＡＫＵ</v>
      </c>
      <c r="G68" s="283"/>
      <c r="H68" s="283"/>
      <c r="I68" s="283"/>
      <c r="J68" s="283"/>
      <c r="K68" s="284">
        <f>M68+M69</f>
        <v>0</v>
      </c>
      <c r="L68" s="285" t="s">
        <v>144</v>
      </c>
      <c r="M68" s="199">
        <v>0</v>
      </c>
      <c r="N68" s="199" t="s">
        <v>145</v>
      </c>
      <c r="O68" s="199">
        <v>4</v>
      </c>
      <c r="P68" s="285" t="s">
        <v>146</v>
      </c>
      <c r="Q68" s="286">
        <f>O68+O69</f>
        <v>4</v>
      </c>
      <c r="R68" s="373" t="str">
        <f>K52</f>
        <v>ＪＦＣファイターズ</v>
      </c>
      <c r="S68" s="373"/>
      <c r="T68" s="373"/>
      <c r="U68" s="373"/>
      <c r="V68" s="373"/>
      <c r="W68" s="1"/>
      <c r="X68" s="287" t="s">
        <v>151</v>
      </c>
      <c r="Y68" s="287"/>
      <c r="Z68" s="287"/>
      <c r="AA68" s="287"/>
      <c r="AB68" s="1"/>
    </row>
    <row r="69" spans="1:28" ht="20.100000000000001" customHeight="1">
      <c r="A69" s="1"/>
      <c r="B69" s="277"/>
      <c r="C69" s="282"/>
      <c r="D69" s="282"/>
      <c r="E69" s="46"/>
      <c r="F69" s="283"/>
      <c r="G69" s="283"/>
      <c r="H69" s="283"/>
      <c r="I69" s="283"/>
      <c r="J69" s="283"/>
      <c r="K69" s="284"/>
      <c r="L69" s="285"/>
      <c r="M69" s="199">
        <v>0</v>
      </c>
      <c r="N69" s="199" t="s">
        <v>145</v>
      </c>
      <c r="O69" s="199">
        <v>0</v>
      </c>
      <c r="P69" s="285"/>
      <c r="Q69" s="286"/>
      <c r="R69" s="373"/>
      <c r="S69" s="373"/>
      <c r="T69" s="373"/>
      <c r="U69" s="373"/>
      <c r="V69" s="373"/>
      <c r="W69" s="1"/>
      <c r="X69" s="287"/>
      <c r="Y69" s="287"/>
      <c r="Z69" s="287"/>
      <c r="AA69" s="287"/>
      <c r="AB69" s="1"/>
    </row>
    <row r="70" spans="1:28" ht="20.100000000000001" customHeight="1">
      <c r="A70" s="1"/>
      <c r="B70" s="199"/>
      <c r="C70" s="201"/>
      <c r="D70" s="201"/>
      <c r="E70" s="46"/>
      <c r="F70" s="202"/>
      <c r="G70" s="202"/>
      <c r="H70" s="202"/>
      <c r="I70" s="202"/>
      <c r="J70" s="202"/>
      <c r="K70" s="206"/>
      <c r="L70" s="203"/>
      <c r="M70" s="199"/>
      <c r="N70" s="199"/>
      <c r="O70" s="199"/>
      <c r="P70" s="203"/>
      <c r="Q70" s="207"/>
      <c r="R70" s="202"/>
      <c r="S70" s="202"/>
      <c r="T70" s="202"/>
      <c r="U70" s="202"/>
      <c r="V70" s="202"/>
      <c r="W70" s="1"/>
      <c r="X70" s="204"/>
      <c r="Y70" s="204"/>
      <c r="Z70" s="204"/>
      <c r="AA70" s="204"/>
      <c r="AB70" s="1"/>
    </row>
    <row r="71" spans="1:28" ht="20.100000000000001" customHeight="1">
      <c r="B71" s="277" t="s">
        <v>152</v>
      </c>
      <c r="C71" s="282">
        <v>0.45833333333333331</v>
      </c>
      <c r="D71" s="282"/>
      <c r="E71" s="46"/>
      <c r="F71" s="373" t="str">
        <f>P52</f>
        <v>野木ＳＳＳ</v>
      </c>
      <c r="G71" s="373"/>
      <c r="H71" s="373"/>
      <c r="I71" s="373"/>
      <c r="J71" s="373"/>
      <c r="K71" s="284">
        <f>M71+M72</f>
        <v>3</v>
      </c>
      <c r="L71" s="285" t="s">
        <v>144</v>
      </c>
      <c r="M71" s="199">
        <v>0</v>
      </c>
      <c r="N71" s="199" t="s">
        <v>145</v>
      </c>
      <c r="O71" s="199">
        <v>1</v>
      </c>
      <c r="P71" s="285" t="s">
        <v>146</v>
      </c>
      <c r="Q71" s="286">
        <f>O71+O72</f>
        <v>1</v>
      </c>
      <c r="R71" s="283" t="str">
        <f>V52</f>
        <v>宝木キッカーズ</v>
      </c>
      <c r="S71" s="283"/>
      <c r="T71" s="283"/>
      <c r="U71" s="283"/>
      <c r="V71" s="283"/>
      <c r="W71" s="1"/>
      <c r="X71" s="287" t="s">
        <v>153</v>
      </c>
      <c r="Y71" s="287"/>
      <c r="Z71" s="287"/>
      <c r="AA71" s="287"/>
      <c r="AB71" s="1"/>
    </row>
    <row r="72" spans="1:28" ht="20.100000000000001" customHeight="1">
      <c r="B72" s="277"/>
      <c r="C72" s="282"/>
      <c r="D72" s="282"/>
      <c r="E72" s="46"/>
      <c r="F72" s="373"/>
      <c r="G72" s="373"/>
      <c r="H72" s="373"/>
      <c r="I72" s="373"/>
      <c r="J72" s="373"/>
      <c r="K72" s="284"/>
      <c r="L72" s="285"/>
      <c r="M72" s="199">
        <v>3</v>
      </c>
      <c r="N72" s="199" t="s">
        <v>145</v>
      </c>
      <c r="O72" s="199">
        <v>0</v>
      </c>
      <c r="P72" s="285"/>
      <c r="Q72" s="286"/>
      <c r="R72" s="283"/>
      <c r="S72" s="283"/>
      <c r="T72" s="283"/>
      <c r="U72" s="283"/>
      <c r="V72" s="283"/>
      <c r="W72" s="1"/>
      <c r="X72" s="287"/>
      <c r="Y72" s="287"/>
      <c r="Z72" s="287"/>
      <c r="AA72" s="287"/>
      <c r="AB72" s="1"/>
    </row>
    <row r="73" spans="1:28" ht="20.100000000000001" customHeight="1">
      <c r="A73" s="1"/>
      <c r="B73" s="199"/>
      <c r="C73" s="201"/>
      <c r="D73" s="201"/>
      <c r="E73" s="46"/>
      <c r="F73" s="202"/>
      <c r="G73" s="202"/>
      <c r="H73" s="202"/>
      <c r="I73" s="202"/>
      <c r="J73" s="202"/>
      <c r="K73" s="206"/>
      <c r="L73" s="203"/>
      <c r="M73" s="199"/>
      <c r="N73" s="199"/>
      <c r="O73" s="199"/>
      <c r="P73" s="203"/>
      <c r="Q73" s="207"/>
      <c r="R73" s="202"/>
      <c r="S73" s="202"/>
      <c r="T73" s="202"/>
      <c r="U73" s="202"/>
      <c r="V73" s="202"/>
      <c r="W73" s="1"/>
      <c r="X73" s="204"/>
      <c r="Y73" s="204"/>
      <c r="Z73" s="204"/>
      <c r="AA73" s="204"/>
      <c r="AB73" s="1"/>
    </row>
    <row r="74" spans="1:28" ht="20.100000000000001" customHeight="1">
      <c r="A74" s="1"/>
      <c r="B74" s="277" t="s">
        <v>154</v>
      </c>
      <c r="C74" s="282">
        <v>0.4861111111111111</v>
      </c>
      <c r="D74" s="282"/>
      <c r="E74" s="46"/>
      <c r="F74" s="374" t="str">
        <f>H52</f>
        <v>ＦＣがむしゃら</v>
      </c>
      <c r="G74" s="374"/>
      <c r="H74" s="374"/>
      <c r="I74" s="374"/>
      <c r="J74" s="374"/>
      <c r="K74" s="284">
        <f>M74+M75</f>
        <v>0</v>
      </c>
      <c r="L74" s="285" t="s">
        <v>144</v>
      </c>
      <c r="M74" s="199">
        <v>0</v>
      </c>
      <c r="N74" s="199" t="s">
        <v>145</v>
      </c>
      <c r="O74" s="199">
        <v>0</v>
      </c>
      <c r="P74" s="285" t="s">
        <v>146</v>
      </c>
      <c r="Q74" s="286">
        <f>O74+O75</f>
        <v>0</v>
      </c>
      <c r="R74" s="374" t="str">
        <f>K52</f>
        <v>ＪＦＣファイターズ</v>
      </c>
      <c r="S74" s="374"/>
      <c r="T74" s="374"/>
      <c r="U74" s="374"/>
      <c r="V74" s="374"/>
      <c r="W74" s="1"/>
      <c r="X74" s="287" t="s">
        <v>155</v>
      </c>
      <c r="Y74" s="287"/>
      <c r="Z74" s="287"/>
      <c r="AA74" s="287"/>
      <c r="AB74" s="1"/>
    </row>
    <row r="75" spans="1:28" ht="20.100000000000001" customHeight="1">
      <c r="A75" s="1"/>
      <c r="B75" s="277"/>
      <c r="C75" s="282"/>
      <c r="D75" s="282"/>
      <c r="E75" s="46"/>
      <c r="F75" s="374"/>
      <c r="G75" s="374"/>
      <c r="H75" s="374"/>
      <c r="I75" s="374"/>
      <c r="J75" s="374"/>
      <c r="K75" s="284"/>
      <c r="L75" s="285"/>
      <c r="M75" s="199">
        <v>0</v>
      </c>
      <c r="N75" s="199" t="s">
        <v>145</v>
      </c>
      <c r="O75" s="199">
        <v>0</v>
      </c>
      <c r="P75" s="285"/>
      <c r="Q75" s="286"/>
      <c r="R75" s="374"/>
      <c r="S75" s="374"/>
      <c r="T75" s="374"/>
      <c r="U75" s="374"/>
      <c r="V75" s="374"/>
      <c r="W75" s="1"/>
      <c r="X75" s="287"/>
      <c r="Y75" s="287"/>
      <c r="Z75" s="287"/>
      <c r="AA75" s="287"/>
      <c r="AB75" s="1"/>
    </row>
    <row r="76" spans="1:28" ht="20.100000000000001" customHeight="1">
      <c r="A76" s="1"/>
      <c r="B76" s="209"/>
      <c r="C76" s="210"/>
      <c r="D76" s="210"/>
      <c r="E76" s="46"/>
      <c r="F76" s="1"/>
      <c r="G76" s="208"/>
      <c r="H76" s="208"/>
      <c r="I76" s="208"/>
      <c r="J76" s="392" t="s">
        <v>238</v>
      </c>
      <c r="K76" s="392"/>
      <c r="L76" s="392"/>
      <c r="M76" s="209">
        <v>3</v>
      </c>
      <c r="N76" s="209" t="s">
        <v>236</v>
      </c>
      <c r="O76" s="209">
        <v>4</v>
      </c>
      <c r="P76" s="211"/>
      <c r="Q76" s="213"/>
      <c r="R76" s="1"/>
      <c r="S76" s="208"/>
      <c r="T76" s="208"/>
      <c r="U76" s="208"/>
      <c r="V76" s="208"/>
      <c r="W76" s="1"/>
      <c r="X76" s="208"/>
      <c r="Y76" s="208"/>
      <c r="Z76" s="208"/>
      <c r="AA76" s="208"/>
      <c r="AB76" s="1"/>
    </row>
    <row r="77" spans="1:28" ht="20.100000000000001" customHeight="1">
      <c r="A77" s="1"/>
      <c r="B77" s="199"/>
      <c r="C77" s="201"/>
      <c r="D77" s="201"/>
      <c r="E77" s="46"/>
      <c r="F77" s="202"/>
      <c r="G77" s="202"/>
      <c r="H77" s="202"/>
      <c r="I77" s="202"/>
      <c r="J77" s="202"/>
      <c r="K77" s="206"/>
      <c r="L77" s="203"/>
      <c r="M77" s="199"/>
      <c r="N77" s="199"/>
      <c r="O77" s="199"/>
      <c r="P77" s="203"/>
      <c r="Q77" s="207"/>
      <c r="R77" s="202"/>
      <c r="S77" s="202"/>
      <c r="T77" s="202"/>
      <c r="U77" s="202"/>
      <c r="V77" s="202"/>
      <c r="W77" s="1"/>
      <c r="X77" s="204"/>
      <c r="Y77" s="204"/>
      <c r="Z77" s="204"/>
      <c r="AA77" s="204"/>
      <c r="AB77" s="1"/>
    </row>
    <row r="78" spans="1:28" ht="20.100000000000001" customHeight="1">
      <c r="A78" s="1"/>
      <c r="B78" s="277" t="s">
        <v>156</v>
      </c>
      <c r="C78" s="282">
        <v>0.51388888888888895</v>
      </c>
      <c r="D78" s="282"/>
      <c r="E78" s="46"/>
      <c r="F78" s="323" t="str">
        <f>S52</f>
        <v>高根沢西フットボールクラブ</v>
      </c>
      <c r="G78" s="323"/>
      <c r="H78" s="323"/>
      <c r="I78" s="323"/>
      <c r="J78" s="323"/>
      <c r="K78" s="284">
        <f>M78+M79</f>
        <v>0</v>
      </c>
      <c r="L78" s="285" t="s">
        <v>144</v>
      </c>
      <c r="M78" s="199">
        <v>0</v>
      </c>
      <c r="N78" s="199" t="s">
        <v>145</v>
      </c>
      <c r="O78" s="199">
        <v>0</v>
      </c>
      <c r="P78" s="285" t="s">
        <v>146</v>
      </c>
      <c r="Q78" s="286">
        <f>O78+O79</f>
        <v>2</v>
      </c>
      <c r="R78" s="373" t="str">
        <f>V52</f>
        <v>宝木キッカーズ</v>
      </c>
      <c r="S78" s="373"/>
      <c r="T78" s="373"/>
      <c r="U78" s="373"/>
      <c r="V78" s="373"/>
      <c r="W78" s="1"/>
      <c r="X78" s="287" t="s">
        <v>157</v>
      </c>
      <c r="Y78" s="287"/>
      <c r="Z78" s="287"/>
      <c r="AA78" s="287"/>
      <c r="AB78" s="1"/>
    </row>
    <row r="79" spans="1:28" ht="20.100000000000001" customHeight="1">
      <c r="A79" s="1"/>
      <c r="B79" s="277"/>
      <c r="C79" s="282"/>
      <c r="D79" s="282"/>
      <c r="E79" s="46"/>
      <c r="F79" s="323"/>
      <c r="G79" s="323"/>
      <c r="H79" s="323"/>
      <c r="I79" s="323"/>
      <c r="J79" s="323"/>
      <c r="K79" s="284"/>
      <c r="L79" s="285"/>
      <c r="M79" s="199">
        <v>0</v>
      </c>
      <c r="N79" s="199" t="s">
        <v>145</v>
      </c>
      <c r="O79" s="199">
        <v>2</v>
      </c>
      <c r="P79" s="285"/>
      <c r="Q79" s="286"/>
      <c r="R79" s="373"/>
      <c r="S79" s="373"/>
      <c r="T79" s="373"/>
      <c r="U79" s="373"/>
      <c r="V79" s="373"/>
      <c r="W79" s="1"/>
      <c r="X79" s="287"/>
      <c r="Y79" s="287"/>
      <c r="Z79" s="287"/>
      <c r="AA79" s="287"/>
      <c r="AB79" s="1"/>
    </row>
    <row r="80" spans="1:28" ht="20.100000000000001" customHeight="1">
      <c r="A80" s="1"/>
      <c r="B80" s="199"/>
      <c r="C80" s="201"/>
      <c r="D80" s="201"/>
      <c r="E80" s="46"/>
      <c r="F80" s="69"/>
      <c r="G80" s="69"/>
      <c r="H80" s="69"/>
      <c r="I80" s="69"/>
      <c r="J80" s="69"/>
      <c r="K80" s="206"/>
      <c r="L80" s="203"/>
      <c r="M80" s="1"/>
      <c r="N80" s="199"/>
      <c r="O80" s="207"/>
      <c r="P80" s="203"/>
      <c r="Q80" s="207"/>
      <c r="R80" s="69"/>
      <c r="S80" s="69"/>
      <c r="T80" s="69"/>
      <c r="U80" s="69"/>
      <c r="V80" s="69"/>
      <c r="W80" s="1"/>
      <c r="X80" s="204"/>
      <c r="Y80" s="204"/>
      <c r="Z80" s="204"/>
      <c r="AA80" s="204"/>
      <c r="AB80" s="1"/>
    </row>
    <row r="81" spans="2:27" ht="20.100000000000001" customHeight="1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</row>
    <row r="82" spans="2:27" ht="20.100000000000001" customHeight="1">
      <c r="B82" s="225"/>
      <c r="C82" s="288" t="str">
        <f>H48&amp; CHAR(10) &amp;"リーグ"</f>
        <v>F
リーグ</v>
      </c>
      <c r="D82" s="289"/>
      <c r="E82" s="296" t="str">
        <f>E52</f>
        <v>FC　ＳＨＵＪＡＫＵ</v>
      </c>
      <c r="F82" s="297"/>
      <c r="G82" s="296" t="str">
        <f>H52</f>
        <v>ＦＣがむしゃら</v>
      </c>
      <c r="H82" s="297"/>
      <c r="I82" s="296" t="str">
        <f>K52</f>
        <v>ＪＦＣファイターズ</v>
      </c>
      <c r="J82" s="297"/>
      <c r="K82" s="300" t="s">
        <v>158</v>
      </c>
      <c r="L82" s="300" t="s">
        <v>159</v>
      </c>
      <c r="M82" s="300" t="s">
        <v>160</v>
      </c>
      <c r="N82" s="226"/>
      <c r="O82" s="288" t="str">
        <f>S48&amp; CHAR(10) &amp;"リーグ"</f>
        <v>FF
リーグ</v>
      </c>
      <c r="P82" s="289"/>
      <c r="Q82" s="296" t="str">
        <f>P52</f>
        <v>野木ＳＳＳ</v>
      </c>
      <c r="R82" s="297"/>
      <c r="S82" s="314" t="str">
        <f>S52</f>
        <v>高根沢西フットボールクラブ</v>
      </c>
      <c r="T82" s="315"/>
      <c r="U82" s="296" t="str">
        <f>V52</f>
        <v>宝木キッカーズ</v>
      </c>
      <c r="V82" s="297"/>
      <c r="W82" s="300" t="s">
        <v>158</v>
      </c>
      <c r="X82" s="300" t="s">
        <v>159</v>
      </c>
      <c r="Y82" s="300" t="s">
        <v>160</v>
      </c>
      <c r="Z82" s="225"/>
      <c r="AA82" s="225"/>
    </row>
    <row r="83" spans="2:27" ht="20.100000000000001" customHeight="1">
      <c r="B83" s="225"/>
      <c r="C83" s="290"/>
      <c r="D83" s="291"/>
      <c r="E83" s="298"/>
      <c r="F83" s="299"/>
      <c r="G83" s="298"/>
      <c r="H83" s="299"/>
      <c r="I83" s="298"/>
      <c r="J83" s="299"/>
      <c r="K83" s="301"/>
      <c r="L83" s="301"/>
      <c r="M83" s="301"/>
      <c r="N83" s="226"/>
      <c r="O83" s="290"/>
      <c r="P83" s="291"/>
      <c r="Q83" s="298"/>
      <c r="R83" s="299"/>
      <c r="S83" s="316"/>
      <c r="T83" s="317"/>
      <c r="U83" s="298"/>
      <c r="V83" s="299"/>
      <c r="W83" s="301"/>
      <c r="X83" s="301"/>
      <c r="Y83" s="301"/>
      <c r="Z83" s="225"/>
      <c r="AA83" s="225"/>
    </row>
    <row r="84" spans="2:27" ht="20.100000000000001" customHeight="1">
      <c r="B84" s="225"/>
      <c r="C84" s="302" t="str">
        <f>E52</f>
        <v>FC　ＳＨＵＪＡＫＵ</v>
      </c>
      <c r="D84" s="303"/>
      <c r="E84" s="229"/>
      <c r="F84" s="230"/>
      <c r="G84" s="231">
        <f>K62</f>
        <v>0</v>
      </c>
      <c r="H84" s="232">
        <f>Q62</f>
        <v>4</v>
      </c>
      <c r="I84" s="231">
        <f>K68</f>
        <v>0</v>
      </c>
      <c r="J84" s="232">
        <f>Q68</f>
        <v>4</v>
      </c>
      <c r="K84" s="306">
        <f>COUNTIF(E85:J85,"○")*3+COUNTIF(E85:J85,"△")</f>
        <v>0</v>
      </c>
      <c r="L84" s="253">
        <f>E84-F84+G84-H84+I84-J84</f>
        <v>-8</v>
      </c>
      <c r="M84" s="306">
        <v>3</v>
      </c>
      <c r="N84" s="226"/>
      <c r="O84" s="302" t="str">
        <f>P52</f>
        <v>野木ＳＳＳ</v>
      </c>
      <c r="P84" s="303"/>
      <c r="Q84" s="229"/>
      <c r="R84" s="230"/>
      <c r="S84" s="231">
        <f>K65</f>
        <v>2</v>
      </c>
      <c r="T84" s="232">
        <f>Q65</f>
        <v>0</v>
      </c>
      <c r="U84" s="231">
        <f>K71</f>
        <v>3</v>
      </c>
      <c r="V84" s="232">
        <f>Q71</f>
        <v>1</v>
      </c>
      <c r="W84" s="306">
        <f>COUNTIF(Q85:V85,"○")*3+COUNTIF(Q85:V85,"△")</f>
        <v>6</v>
      </c>
      <c r="X84" s="300">
        <f>Q84-R84+S84-T84+U84-V84</f>
        <v>4</v>
      </c>
      <c r="Y84" s="306">
        <v>1</v>
      </c>
      <c r="Z84" s="225"/>
      <c r="AA84" s="225"/>
    </row>
    <row r="85" spans="2:27" ht="20.100000000000001" customHeight="1">
      <c r="B85" s="225"/>
      <c r="C85" s="304"/>
      <c r="D85" s="305"/>
      <c r="E85" s="231"/>
      <c r="F85" s="233"/>
      <c r="G85" s="312" t="str">
        <f>IF(G84&gt;H84,"○",IF(G84&lt;H84,"×",IF(G84=H84,"△")))</f>
        <v>×</v>
      </c>
      <c r="H85" s="313"/>
      <c r="I85" s="312" t="str">
        <f t="shared" ref="I85" si="4">IF(I84&gt;J84,"○",IF(I84&lt;J84,"×",IF(I84=J84,"△")))</f>
        <v>×</v>
      </c>
      <c r="J85" s="313"/>
      <c r="K85" s="307"/>
      <c r="L85" s="318"/>
      <c r="M85" s="307"/>
      <c r="N85" s="226"/>
      <c r="O85" s="304"/>
      <c r="P85" s="305"/>
      <c r="Q85" s="231"/>
      <c r="R85" s="233"/>
      <c r="S85" s="312" t="str">
        <f>IF(S84&gt;T84,"○",IF(S84&lt;T84,"×",IF(S84=T84,"△")))</f>
        <v>○</v>
      </c>
      <c r="T85" s="313"/>
      <c r="U85" s="312" t="str">
        <f t="shared" ref="U85" si="5">IF(U84&gt;V84,"○",IF(U84&lt;V84,"×",IF(U84=V84,"△")))</f>
        <v>○</v>
      </c>
      <c r="V85" s="313"/>
      <c r="W85" s="307"/>
      <c r="X85" s="301"/>
      <c r="Y85" s="307"/>
      <c r="Z85" s="225"/>
      <c r="AA85" s="225"/>
    </row>
    <row r="86" spans="2:27" ht="20.100000000000001" customHeight="1">
      <c r="B86" s="225"/>
      <c r="C86" s="302" t="str">
        <f>H52</f>
        <v>ＦＣがむしゃら</v>
      </c>
      <c r="D86" s="303"/>
      <c r="E86" s="231">
        <f>Q62</f>
        <v>4</v>
      </c>
      <c r="F86" s="232">
        <f>K62</f>
        <v>0</v>
      </c>
      <c r="G86" s="229"/>
      <c r="H86" s="230"/>
      <c r="I86" s="231">
        <f>K74</f>
        <v>0</v>
      </c>
      <c r="J86" s="232">
        <f>Q74</f>
        <v>0</v>
      </c>
      <c r="K86" s="306">
        <f>COUNTIF(E87:J87,"○")*3+COUNTIF(E87:J87,"△")</f>
        <v>4</v>
      </c>
      <c r="L86" s="300">
        <f>E86-F86+G86-H86+I86-J86</f>
        <v>4</v>
      </c>
      <c r="M86" s="306">
        <v>2</v>
      </c>
      <c r="N86" s="226"/>
      <c r="O86" s="308" t="str">
        <f>S52</f>
        <v>高根沢西フットボールクラブ</v>
      </c>
      <c r="P86" s="309"/>
      <c r="Q86" s="231">
        <f>Q65</f>
        <v>0</v>
      </c>
      <c r="R86" s="232">
        <f>K65</f>
        <v>2</v>
      </c>
      <c r="S86" s="229"/>
      <c r="T86" s="230"/>
      <c r="U86" s="231">
        <f>K78</f>
        <v>0</v>
      </c>
      <c r="V86" s="232">
        <f>Q78</f>
        <v>2</v>
      </c>
      <c r="W86" s="306">
        <f>COUNTIF(Q87:V87,"○")*3+COUNTIF(Q87:V87,"△")</f>
        <v>0</v>
      </c>
      <c r="X86" s="253">
        <f>Q86-R86+S86-T86+U86-V86</f>
        <v>-4</v>
      </c>
      <c r="Y86" s="306">
        <v>3</v>
      </c>
      <c r="Z86" s="225"/>
      <c r="AA86" s="225"/>
    </row>
    <row r="87" spans="2:27" ht="20.100000000000001" customHeight="1">
      <c r="B87" s="225"/>
      <c r="C87" s="304"/>
      <c r="D87" s="305"/>
      <c r="E87" s="312" t="str">
        <f>IF(E86&gt;F86,"○",IF(E86&lt;F86,"×",IF(E86=F86,"△")))</f>
        <v>○</v>
      </c>
      <c r="F87" s="313"/>
      <c r="G87" s="231"/>
      <c r="H87" s="233"/>
      <c r="I87" s="312" t="str">
        <f>IF(I86&gt;J86,"○",IF(I86&lt;J86,"×",IF(I86=J86,"△")))</f>
        <v>△</v>
      </c>
      <c r="J87" s="313"/>
      <c r="K87" s="307"/>
      <c r="L87" s="301"/>
      <c r="M87" s="307"/>
      <c r="N87" s="226"/>
      <c r="O87" s="310"/>
      <c r="P87" s="311"/>
      <c r="Q87" s="312" t="str">
        <f>IF(Q86&gt;R86,"○",IF(Q86&lt;R86,"×",IF(Q86=R86,"△")))</f>
        <v>×</v>
      </c>
      <c r="R87" s="313"/>
      <c r="S87" s="231"/>
      <c r="T87" s="233"/>
      <c r="U87" s="312" t="str">
        <f>IF(U86&gt;V86,"○",IF(U86&lt;V86,"×",IF(U86=V86,"△")))</f>
        <v>×</v>
      </c>
      <c r="V87" s="313"/>
      <c r="W87" s="307"/>
      <c r="X87" s="318"/>
      <c r="Y87" s="307"/>
      <c r="Z87" s="225"/>
      <c r="AA87" s="225"/>
    </row>
    <row r="88" spans="2:27" ht="20.100000000000001" customHeight="1">
      <c r="B88" s="225"/>
      <c r="C88" s="302" t="str">
        <f>K52</f>
        <v>ＪＦＣファイターズ</v>
      </c>
      <c r="D88" s="303"/>
      <c r="E88" s="234">
        <f>Q68</f>
        <v>4</v>
      </c>
      <c r="F88" s="232">
        <f>K68</f>
        <v>0</v>
      </c>
      <c r="G88" s="234">
        <f>Q74</f>
        <v>0</v>
      </c>
      <c r="H88" s="232">
        <f>K74</f>
        <v>0</v>
      </c>
      <c r="I88" s="229"/>
      <c r="J88" s="230"/>
      <c r="K88" s="253">
        <f>COUNTIF(E89:J89,"○")*3+COUNTIF(E89:J89,"△")</f>
        <v>4</v>
      </c>
      <c r="L88" s="253">
        <f>E88-F88+G88-H88+I88-J88</f>
        <v>4</v>
      </c>
      <c r="M88" s="253">
        <v>1</v>
      </c>
      <c r="N88" s="226"/>
      <c r="O88" s="302" t="str">
        <f>V52</f>
        <v>宝木キッカーズ</v>
      </c>
      <c r="P88" s="303"/>
      <c r="Q88" s="234">
        <f>Q71</f>
        <v>1</v>
      </c>
      <c r="R88" s="232">
        <f>K71</f>
        <v>3</v>
      </c>
      <c r="S88" s="234">
        <f>Q78</f>
        <v>2</v>
      </c>
      <c r="T88" s="232">
        <f>K78</f>
        <v>0</v>
      </c>
      <c r="U88" s="229"/>
      <c r="V88" s="230"/>
      <c r="W88" s="253">
        <f>COUNTIF(Q89:V89,"○")*3+COUNTIF(Q89:V89,"△")</f>
        <v>3</v>
      </c>
      <c r="X88" s="253">
        <f>Q88-R88+S88-T88+U88-V88</f>
        <v>0</v>
      </c>
      <c r="Y88" s="253">
        <v>2</v>
      </c>
      <c r="Z88" s="225"/>
      <c r="AA88" s="225"/>
    </row>
    <row r="89" spans="2:27" ht="20.100000000000001" customHeight="1">
      <c r="B89" s="225"/>
      <c r="C89" s="304"/>
      <c r="D89" s="305"/>
      <c r="E89" s="312" t="str">
        <f>IF(E88&gt;F88,"○",IF(E88&lt;F88,"×",IF(E88=F88,"△")))</f>
        <v>○</v>
      </c>
      <c r="F89" s="313"/>
      <c r="G89" s="312" t="str">
        <f>IF(G88&gt;H88,"○",IF(G88&lt;H88,"×",IF(G88=H88,"△")))</f>
        <v>△</v>
      </c>
      <c r="H89" s="313"/>
      <c r="I89" s="231"/>
      <c r="J89" s="233"/>
      <c r="K89" s="318"/>
      <c r="L89" s="318"/>
      <c r="M89" s="318"/>
      <c r="N89" s="226"/>
      <c r="O89" s="304"/>
      <c r="P89" s="305"/>
      <c r="Q89" s="312" t="str">
        <f t="shared" ref="Q89" si="6">IF(Q88&gt;R88,"○",IF(Q88&lt;R88,"×",IF(Q88=R88,"△")))</f>
        <v>×</v>
      </c>
      <c r="R89" s="313"/>
      <c r="S89" s="312" t="str">
        <f t="shared" ref="S89" si="7">IF(S88&gt;T88,"○",IF(S88&lt;T88,"×",IF(S88=T88,"△")))</f>
        <v>○</v>
      </c>
      <c r="T89" s="313"/>
      <c r="U89" s="231"/>
      <c r="V89" s="233"/>
      <c r="W89" s="318"/>
      <c r="X89" s="318"/>
      <c r="Y89" s="318"/>
      <c r="Z89" s="225"/>
      <c r="AA89" s="225"/>
    </row>
    <row r="90" spans="2:27" ht="20.100000000000001" customHeight="1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</row>
    <row r="91" spans="2:27" ht="20.100000000000001" customHeight="1"/>
  </sheetData>
  <mergeCells count="249">
    <mergeCell ref="X88:X89"/>
    <mergeCell ref="Y88:Y89"/>
    <mergeCell ref="E89:F89"/>
    <mergeCell ref="G89:H89"/>
    <mergeCell ref="Q89:R89"/>
    <mergeCell ref="S89:T89"/>
    <mergeCell ref="C88:D89"/>
    <mergeCell ref="K88:K89"/>
    <mergeCell ref="L88:L89"/>
    <mergeCell ref="M88:M89"/>
    <mergeCell ref="O88:P89"/>
    <mergeCell ref="W88:W89"/>
    <mergeCell ref="Q82:R83"/>
    <mergeCell ref="S82:T83"/>
    <mergeCell ref="U82:V83"/>
    <mergeCell ref="W82:W83"/>
    <mergeCell ref="X82:X83"/>
    <mergeCell ref="W86:W87"/>
    <mergeCell ref="X86:X87"/>
    <mergeCell ref="Y86:Y87"/>
    <mergeCell ref="E87:F87"/>
    <mergeCell ref="I87:J87"/>
    <mergeCell ref="Q87:R87"/>
    <mergeCell ref="U87:V87"/>
    <mergeCell ref="I85:J85"/>
    <mergeCell ref="S85:T85"/>
    <mergeCell ref="U85:V85"/>
    <mergeCell ref="X78:AA79"/>
    <mergeCell ref="C82:D83"/>
    <mergeCell ref="E82:F83"/>
    <mergeCell ref="G82:H83"/>
    <mergeCell ref="I82:J83"/>
    <mergeCell ref="K82:K83"/>
    <mergeCell ref="L82:L83"/>
    <mergeCell ref="M82:M83"/>
    <mergeCell ref="C86:D87"/>
    <mergeCell ref="K86:K87"/>
    <mergeCell ref="L86:L87"/>
    <mergeCell ref="M86:M87"/>
    <mergeCell ref="O86:P87"/>
    <mergeCell ref="Y82:Y83"/>
    <mergeCell ref="C84:D85"/>
    <mergeCell ref="K84:K85"/>
    <mergeCell ref="L84:L85"/>
    <mergeCell ref="M84:M85"/>
    <mergeCell ref="O84:P85"/>
    <mergeCell ref="W84:W85"/>
    <mergeCell ref="X84:X85"/>
    <mergeCell ref="Y84:Y85"/>
    <mergeCell ref="G85:H85"/>
    <mergeCell ref="O82:P83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B78:B79"/>
    <mergeCell ref="C78:D79"/>
    <mergeCell ref="F78:J79"/>
    <mergeCell ref="K78:K79"/>
    <mergeCell ref="L78:L79"/>
    <mergeCell ref="P78:P79"/>
    <mergeCell ref="Q78:Q79"/>
    <mergeCell ref="R78:V79"/>
    <mergeCell ref="Q65:Q66"/>
    <mergeCell ref="R65:V66"/>
    <mergeCell ref="J76:L76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B90"/>
  <sheetViews>
    <sheetView view="pageBreakPreview" zoomScaleNormal="100" zoomScaleSheetLayoutView="100" workbookViewId="0"/>
  </sheetViews>
  <sheetFormatPr defaultColWidth="9" defaultRowHeight="13.2"/>
  <cols>
    <col min="1" max="27" width="6.77734375" customWidth="1"/>
    <col min="28" max="28" width="5.6640625" customWidth="1"/>
  </cols>
  <sheetData>
    <row r="1" spans="1:28" ht="30" customHeight="1">
      <c r="A1" s="16" t="s">
        <v>140</v>
      </c>
      <c r="B1" s="8"/>
      <c r="C1" s="8"/>
      <c r="D1" s="8"/>
      <c r="E1" s="8"/>
      <c r="F1" s="8"/>
      <c r="G1" s="8"/>
      <c r="H1" s="274">
        <f>U11組合せ!C5</f>
        <v>44549</v>
      </c>
      <c r="I1" s="275"/>
      <c r="J1" s="275"/>
      <c r="K1" s="275"/>
      <c r="L1" s="275"/>
      <c r="O1" s="320" t="s">
        <v>166</v>
      </c>
      <c r="P1" s="320"/>
      <c r="Q1" s="320"/>
      <c r="R1" s="320" t="str">
        <f>U11組合せ!AF23</f>
        <v>SAKURAグリーンフィールドA</v>
      </c>
      <c r="S1" s="320"/>
      <c r="T1" s="320"/>
      <c r="U1" s="320"/>
      <c r="V1" s="320"/>
      <c r="W1" s="320"/>
      <c r="X1" s="320"/>
      <c r="Y1" s="320"/>
      <c r="Z1" s="320"/>
      <c r="AA1" s="320"/>
    </row>
    <row r="2" spans="1:28" ht="9.9" customHeight="1">
      <c r="A2" s="8"/>
      <c r="B2" s="8"/>
      <c r="C2" s="8"/>
      <c r="O2" s="65"/>
      <c r="P2" s="65"/>
      <c r="Q2" s="65"/>
      <c r="R2" s="10"/>
      <c r="S2" s="10"/>
      <c r="T2" s="10"/>
      <c r="U2" s="10"/>
      <c r="V2" s="10"/>
      <c r="W2" s="10"/>
    </row>
    <row r="3" spans="1:28" ht="20.100000000000001" customHeight="1">
      <c r="A3" s="8"/>
      <c r="E3" s="47"/>
      <c r="H3" s="276" t="s">
        <v>128</v>
      </c>
      <c r="I3" s="276"/>
      <c r="J3" s="14"/>
      <c r="K3" s="14"/>
      <c r="L3" s="14"/>
      <c r="M3" s="14"/>
      <c r="N3" s="14"/>
      <c r="O3" s="14"/>
      <c r="P3" s="66"/>
      <c r="Q3" s="66"/>
      <c r="R3" s="66"/>
      <c r="S3" s="276" t="s">
        <v>125</v>
      </c>
      <c r="T3" s="276"/>
      <c r="U3" s="14"/>
      <c r="V3" s="48"/>
      <c r="W3" s="48"/>
      <c r="X3" s="14"/>
      <c r="Y3" s="14"/>
      <c r="Z3" s="14"/>
      <c r="AA3" s="14"/>
    </row>
    <row r="4" spans="1:28" ht="20.100000000000001" customHeight="1" thickBot="1">
      <c r="A4" s="1"/>
      <c r="E4" s="1"/>
      <c r="F4" s="7"/>
      <c r="G4" s="7"/>
      <c r="H4" s="7"/>
      <c r="I4" s="223"/>
      <c r="J4" s="7"/>
      <c r="K4" s="7"/>
      <c r="L4" s="222"/>
      <c r="M4" s="222"/>
      <c r="N4" s="222"/>
      <c r="O4" s="222"/>
      <c r="P4" s="222"/>
      <c r="Q4" s="7"/>
      <c r="R4" s="7"/>
      <c r="S4" s="224"/>
      <c r="T4" s="2"/>
      <c r="V4" s="1"/>
      <c r="W4" s="1"/>
      <c r="Z4" s="1"/>
    </row>
    <row r="5" spans="1:28" ht="20.100000000000001" customHeight="1" thickTop="1">
      <c r="A5" s="1"/>
      <c r="E5" s="64"/>
      <c r="F5" s="11"/>
      <c r="G5" s="1"/>
      <c r="H5" s="1"/>
      <c r="I5" s="375"/>
      <c r="J5" s="1"/>
      <c r="K5" s="1"/>
      <c r="L5" s="2"/>
      <c r="M5" s="1"/>
      <c r="N5" s="1"/>
      <c r="O5" s="1"/>
      <c r="P5" s="4"/>
      <c r="Q5" s="2"/>
      <c r="R5" s="1"/>
      <c r="S5" s="193"/>
      <c r="T5" s="376"/>
      <c r="U5" s="377"/>
      <c r="V5" s="378"/>
      <c r="W5" s="2"/>
      <c r="X5" s="1"/>
      <c r="Y5" s="1"/>
      <c r="Z5" s="1"/>
    </row>
    <row r="6" spans="1:28" ht="20.100000000000001" customHeight="1">
      <c r="A6" s="1"/>
      <c r="E6" s="277">
        <v>1</v>
      </c>
      <c r="F6" s="277"/>
      <c r="G6" s="1"/>
      <c r="H6" s="277">
        <v>2</v>
      </c>
      <c r="I6" s="277"/>
      <c r="J6" s="1"/>
      <c r="K6" s="277">
        <v>3</v>
      </c>
      <c r="L6" s="277"/>
      <c r="M6" s="1"/>
      <c r="N6" s="1"/>
      <c r="O6" s="1"/>
      <c r="P6" s="277">
        <v>4</v>
      </c>
      <c r="Q6" s="277"/>
      <c r="R6" s="1"/>
      <c r="S6" s="277">
        <v>5</v>
      </c>
      <c r="T6" s="277"/>
      <c r="U6" s="1"/>
      <c r="V6" s="277">
        <v>6</v>
      </c>
      <c r="W6" s="277"/>
      <c r="X6" s="1"/>
      <c r="Y6" s="277"/>
      <c r="Z6" s="277"/>
    </row>
    <row r="7" spans="1:28" ht="20.100000000000001" customHeight="1">
      <c r="A7" s="1"/>
      <c r="D7" s="6"/>
      <c r="E7" s="280" t="str">
        <f>U11組合せ!AB35</f>
        <v>ＳＵＧＡＯサッカークラブ</v>
      </c>
      <c r="F7" s="280"/>
      <c r="G7" s="3"/>
      <c r="H7" s="379" t="str">
        <f>U11組合せ!AB33</f>
        <v>ＦＣ毛野</v>
      </c>
      <c r="I7" s="379"/>
      <c r="J7" s="3"/>
      <c r="K7" s="278" t="str">
        <f>U11組合せ!AB31</f>
        <v>今市ＦＣプログレス</v>
      </c>
      <c r="L7" s="278"/>
      <c r="M7" s="3"/>
      <c r="N7" s="3"/>
      <c r="O7" s="3"/>
      <c r="P7" s="321" t="str">
        <f>U11組合せ!AB27</f>
        <v>カテット白沢サッカースクール</v>
      </c>
      <c r="Q7" s="321"/>
      <c r="R7" s="3"/>
      <c r="S7" s="321" t="str">
        <f>U11組合せ!AB25</f>
        <v>東那須野ＦＣフェニックス</v>
      </c>
      <c r="T7" s="321"/>
      <c r="U7" s="3"/>
      <c r="V7" s="388" t="str">
        <f>U11組合せ!AB23</f>
        <v>国分寺サッカークラブ</v>
      </c>
      <c r="W7" s="388"/>
      <c r="X7" s="3"/>
      <c r="Y7" s="278"/>
      <c r="Z7" s="278"/>
    </row>
    <row r="8" spans="1:28" ht="20.100000000000001" customHeight="1">
      <c r="A8" s="1"/>
      <c r="D8" s="6"/>
      <c r="E8" s="280"/>
      <c r="F8" s="280"/>
      <c r="G8" s="3"/>
      <c r="H8" s="379"/>
      <c r="I8" s="379"/>
      <c r="J8" s="3"/>
      <c r="K8" s="278"/>
      <c r="L8" s="278"/>
      <c r="M8" s="3"/>
      <c r="N8" s="3"/>
      <c r="O8" s="3"/>
      <c r="P8" s="321"/>
      <c r="Q8" s="321"/>
      <c r="R8" s="3"/>
      <c r="S8" s="321"/>
      <c r="T8" s="321"/>
      <c r="U8" s="3"/>
      <c r="V8" s="388"/>
      <c r="W8" s="388"/>
      <c r="X8" s="3"/>
      <c r="Y8" s="278"/>
      <c r="Z8" s="278"/>
    </row>
    <row r="9" spans="1:28" ht="20.100000000000001" customHeight="1">
      <c r="A9" s="1"/>
      <c r="D9" s="6"/>
      <c r="E9" s="280"/>
      <c r="F9" s="280"/>
      <c r="G9" s="3"/>
      <c r="H9" s="379"/>
      <c r="I9" s="379"/>
      <c r="J9" s="3"/>
      <c r="K9" s="278"/>
      <c r="L9" s="278"/>
      <c r="M9" s="3"/>
      <c r="N9" s="3"/>
      <c r="O9" s="3"/>
      <c r="P9" s="321"/>
      <c r="Q9" s="321"/>
      <c r="R9" s="3"/>
      <c r="S9" s="321"/>
      <c r="T9" s="321"/>
      <c r="U9" s="3"/>
      <c r="V9" s="388"/>
      <c r="W9" s="388"/>
      <c r="X9" s="3"/>
      <c r="Y9" s="278"/>
      <c r="Z9" s="278"/>
    </row>
    <row r="10" spans="1:28" ht="20.100000000000001" customHeight="1">
      <c r="A10" s="1"/>
      <c r="D10" s="6"/>
      <c r="E10" s="280"/>
      <c r="F10" s="280"/>
      <c r="G10" s="3"/>
      <c r="H10" s="379"/>
      <c r="I10" s="379"/>
      <c r="J10" s="3"/>
      <c r="K10" s="278"/>
      <c r="L10" s="278"/>
      <c r="M10" s="3"/>
      <c r="N10" s="3"/>
      <c r="O10" s="3"/>
      <c r="P10" s="321"/>
      <c r="Q10" s="321"/>
      <c r="R10" s="3"/>
      <c r="S10" s="321"/>
      <c r="T10" s="321"/>
      <c r="U10" s="3"/>
      <c r="V10" s="388"/>
      <c r="W10" s="388"/>
      <c r="X10" s="3"/>
      <c r="Y10" s="278"/>
      <c r="Z10" s="278"/>
    </row>
    <row r="11" spans="1:28" ht="20.100000000000001" customHeight="1">
      <c r="A11" s="1"/>
      <c r="D11" s="6"/>
      <c r="E11" s="280"/>
      <c r="F11" s="280"/>
      <c r="G11" s="3"/>
      <c r="H11" s="379"/>
      <c r="I11" s="379"/>
      <c r="J11" s="3"/>
      <c r="K11" s="278"/>
      <c r="L11" s="278"/>
      <c r="M11" s="3"/>
      <c r="N11" s="3"/>
      <c r="O11" s="3"/>
      <c r="P11" s="321"/>
      <c r="Q11" s="321"/>
      <c r="R11" s="3"/>
      <c r="S11" s="321"/>
      <c r="T11" s="321"/>
      <c r="U11" s="3"/>
      <c r="V11" s="388"/>
      <c r="W11" s="388"/>
      <c r="X11" s="3"/>
      <c r="Y11" s="278"/>
      <c r="Z11" s="278"/>
    </row>
    <row r="12" spans="1:28" ht="20.100000000000001" customHeight="1">
      <c r="A12" s="1"/>
      <c r="D12" s="6"/>
      <c r="E12" s="280"/>
      <c r="F12" s="280"/>
      <c r="G12" s="3"/>
      <c r="H12" s="379"/>
      <c r="I12" s="379"/>
      <c r="J12" s="3"/>
      <c r="K12" s="278"/>
      <c r="L12" s="278"/>
      <c r="M12" s="3"/>
      <c r="N12" s="3"/>
      <c r="O12" s="3"/>
      <c r="P12" s="321"/>
      <c r="Q12" s="321"/>
      <c r="R12" s="3"/>
      <c r="S12" s="321"/>
      <c r="T12" s="321"/>
      <c r="U12" s="3"/>
      <c r="V12" s="388"/>
      <c r="W12" s="388"/>
      <c r="X12" s="3"/>
      <c r="Y12" s="278"/>
      <c r="Z12" s="278"/>
    </row>
    <row r="13" spans="1:28" ht="20.100000000000001" customHeight="1">
      <c r="A13" s="1"/>
      <c r="D13" s="6"/>
      <c r="E13" s="280"/>
      <c r="F13" s="280"/>
      <c r="G13" s="3"/>
      <c r="H13" s="379"/>
      <c r="I13" s="379"/>
      <c r="J13" s="3"/>
      <c r="K13" s="278"/>
      <c r="L13" s="278"/>
      <c r="M13" s="3"/>
      <c r="N13" s="3"/>
      <c r="O13" s="3"/>
      <c r="P13" s="321"/>
      <c r="Q13" s="321"/>
      <c r="R13" s="3"/>
      <c r="S13" s="321"/>
      <c r="T13" s="321"/>
      <c r="U13" s="3"/>
      <c r="V13" s="388"/>
      <c r="W13" s="388"/>
      <c r="X13" s="3"/>
      <c r="Y13" s="278"/>
      <c r="Z13" s="278"/>
    </row>
    <row r="14" spans="1:28" ht="20.100000000000001" customHeight="1">
      <c r="A14" s="1"/>
      <c r="D14" s="6"/>
      <c r="E14" s="280"/>
      <c r="F14" s="280"/>
      <c r="G14" s="3"/>
      <c r="H14" s="379"/>
      <c r="I14" s="379"/>
      <c r="J14" s="3"/>
      <c r="K14" s="278"/>
      <c r="L14" s="278"/>
      <c r="M14" s="3"/>
      <c r="N14" s="3"/>
      <c r="O14" s="3"/>
      <c r="P14" s="321"/>
      <c r="Q14" s="321"/>
      <c r="R14" s="3"/>
      <c r="S14" s="321"/>
      <c r="T14" s="321"/>
      <c r="U14" s="3"/>
      <c r="V14" s="388"/>
      <c r="W14" s="388"/>
      <c r="X14" s="3"/>
      <c r="Y14" s="278"/>
      <c r="Z14" s="278"/>
    </row>
    <row r="15" spans="1:28" ht="20.100000000000001" customHeight="1">
      <c r="A15" s="1"/>
      <c r="D15" s="6"/>
      <c r="E15" s="67"/>
      <c r="F15" s="67"/>
      <c r="G15" s="3"/>
      <c r="H15" s="67"/>
      <c r="I15" s="67"/>
      <c r="J15" s="3"/>
      <c r="K15" s="67"/>
      <c r="L15" s="67"/>
      <c r="M15" s="3"/>
      <c r="N15" s="3"/>
      <c r="O15" s="3"/>
      <c r="P15" s="67"/>
      <c r="Q15" s="67"/>
      <c r="R15" s="3"/>
      <c r="S15" s="67"/>
      <c r="T15" s="67"/>
      <c r="U15" s="3"/>
      <c r="V15" s="67"/>
      <c r="W15" s="67"/>
      <c r="X15" s="3"/>
      <c r="Y15" s="67"/>
      <c r="Z15" s="67"/>
    </row>
    <row r="16" spans="1:28" ht="20.10000000000000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25"/>
      <c r="W16" s="5"/>
      <c r="X16" s="281" t="s">
        <v>142</v>
      </c>
      <c r="Y16" s="281"/>
      <c r="Z16" s="281"/>
      <c r="AA16" s="281"/>
      <c r="AB16" s="5"/>
    </row>
    <row r="17" spans="1:28" ht="20.100000000000001" customHeight="1">
      <c r="A17" s="1"/>
      <c r="B17" s="277" t="s">
        <v>143</v>
      </c>
      <c r="C17" s="282">
        <v>0.375</v>
      </c>
      <c r="D17" s="282"/>
      <c r="E17" s="46"/>
      <c r="F17" s="283" t="str">
        <f>E7</f>
        <v>ＳＵＧＡＯサッカークラブ</v>
      </c>
      <c r="G17" s="283"/>
      <c r="H17" s="283"/>
      <c r="I17" s="283"/>
      <c r="J17" s="283"/>
      <c r="K17" s="284">
        <f>M17+M18</f>
        <v>0</v>
      </c>
      <c r="L17" s="285" t="s">
        <v>144</v>
      </c>
      <c r="M17" s="199">
        <v>0</v>
      </c>
      <c r="N17" s="199" t="s">
        <v>145</v>
      </c>
      <c r="O17" s="199">
        <v>0</v>
      </c>
      <c r="P17" s="285" t="s">
        <v>146</v>
      </c>
      <c r="Q17" s="286">
        <f>O17+O18</f>
        <v>1</v>
      </c>
      <c r="R17" s="373" t="str">
        <f>H7</f>
        <v>ＦＣ毛野</v>
      </c>
      <c r="S17" s="373"/>
      <c r="T17" s="373"/>
      <c r="U17" s="373"/>
      <c r="V17" s="373"/>
      <c r="W17" s="1"/>
      <c r="X17" s="287" t="s">
        <v>147</v>
      </c>
      <c r="Y17" s="287"/>
      <c r="Z17" s="287"/>
      <c r="AA17" s="287"/>
      <c r="AB17" s="1"/>
    </row>
    <row r="18" spans="1:28" ht="20.100000000000001" customHeight="1">
      <c r="A18" s="1"/>
      <c r="B18" s="277"/>
      <c r="C18" s="282"/>
      <c r="D18" s="282"/>
      <c r="E18" s="46"/>
      <c r="F18" s="283"/>
      <c r="G18" s="283"/>
      <c r="H18" s="283"/>
      <c r="I18" s="283"/>
      <c r="J18" s="283"/>
      <c r="K18" s="284"/>
      <c r="L18" s="285"/>
      <c r="M18" s="199">
        <v>0</v>
      </c>
      <c r="N18" s="199" t="s">
        <v>145</v>
      </c>
      <c r="O18" s="199">
        <v>1</v>
      </c>
      <c r="P18" s="285"/>
      <c r="Q18" s="286"/>
      <c r="R18" s="373"/>
      <c r="S18" s="373"/>
      <c r="T18" s="373"/>
      <c r="U18" s="373"/>
      <c r="V18" s="373"/>
      <c r="W18" s="1"/>
      <c r="X18" s="287"/>
      <c r="Y18" s="287"/>
      <c r="Z18" s="287"/>
      <c r="AA18" s="287"/>
      <c r="AB18" s="1"/>
    </row>
    <row r="19" spans="1:28" ht="20.100000000000001" customHeight="1">
      <c r="A19" s="1"/>
      <c r="B19" s="68"/>
      <c r="C19" s="58"/>
      <c r="D19" s="58"/>
      <c r="E19" s="46"/>
      <c r="F19" s="202"/>
      <c r="G19" s="202"/>
      <c r="H19" s="202"/>
      <c r="I19" s="202"/>
      <c r="J19" s="202"/>
      <c r="K19" s="206"/>
      <c r="L19" s="203"/>
      <c r="M19" s="199"/>
      <c r="N19" s="199"/>
      <c r="O19" s="199"/>
      <c r="P19" s="203"/>
      <c r="Q19" s="207"/>
      <c r="R19" s="202"/>
      <c r="S19" s="202"/>
      <c r="T19" s="202"/>
      <c r="U19" s="202"/>
      <c r="V19" s="202"/>
      <c r="W19" s="1"/>
      <c r="X19" s="204"/>
      <c r="Y19" s="204"/>
      <c r="Z19" s="204"/>
      <c r="AA19" s="204"/>
      <c r="AB19" s="1"/>
    </row>
    <row r="20" spans="1:28" ht="20.100000000000001" customHeight="1">
      <c r="A20" s="1"/>
      <c r="B20" s="277" t="s">
        <v>148</v>
      </c>
      <c r="C20" s="282">
        <v>0.40277777777777773</v>
      </c>
      <c r="D20" s="282"/>
      <c r="E20" s="46"/>
      <c r="F20" s="323" t="str">
        <f>P7</f>
        <v>カテット白沢サッカースクール</v>
      </c>
      <c r="G20" s="323"/>
      <c r="H20" s="323"/>
      <c r="I20" s="323"/>
      <c r="J20" s="323"/>
      <c r="K20" s="284">
        <f>M20+M21</f>
        <v>0</v>
      </c>
      <c r="L20" s="285" t="s">
        <v>144</v>
      </c>
      <c r="M20" s="199">
        <v>0</v>
      </c>
      <c r="N20" s="199" t="s">
        <v>145</v>
      </c>
      <c r="O20" s="199">
        <v>1</v>
      </c>
      <c r="P20" s="285" t="s">
        <v>146</v>
      </c>
      <c r="Q20" s="286">
        <f>O20+O21</f>
        <v>3</v>
      </c>
      <c r="R20" s="380" t="str">
        <f>S7</f>
        <v>東那須野ＦＣフェニックス</v>
      </c>
      <c r="S20" s="380"/>
      <c r="T20" s="380"/>
      <c r="U20" s="380"/>
      <c r="V20" s="380"/>
      <c r="W20" s="1"/>
      <c r="X20" s="287" t="s">
        <v>149</v>
      </c>
      <c r="Y20" s="287"/>
      <c r="Z20" s="287"/>
      <c r="AA20" s="287"/>
      <c r="AB20" s="1"/>
    </row>
    <row r="21" spans="1:28" ht="20.100000000000001" customHeight="1">
      <c r="A21" s="1"/>
      <c r="B21" s="277"/>
      <c r="C21" s="282"/>
      <c r="D21" s="282"/>
      <c r="E21" s="46"/>
      <c r="F21" s="323"/>
      <c r="G21" s="323"/>
      <c r="H21" s="323"/>
      <c r="I21" s="323"/>
      <c r="J21" s="323"/>
      <c r="K21" s="284"/>
      <c r="L21" s="285"/>
      <c r="M21" s="199">
        <v>0</v>
      </c>
      <c r="N21" s="199" t="s">
        <v>145</v>
      </c>
      <c r="O21" s="199">
        <v>2</v>
      </c>
      <c r="P21" s="285"/>
      <c r="Q21" s="286"/>
      <c r="R21" s="380"/>
      <c r="S21" s="380"/>
      <c r="T21" s="380"/>
      <c r="U21" s="380"/>
      <c r="V21" s="380"/>
      <c r="W21" s="1"/>
      <c r="X21" s="287"/>
      <c r="Y21" s="287"/>
      <c r="Z21" s="287"/>
      <c r="AA21" s="287"/>
      <c r="AB21" s="1"/>
    </row>
    <row r="22" spans="1:28" ht="20.100000000000001" customHeight="1">
      <c r="A22" s="1"/>
      <c r="B22" s="68"/>
      <c r="C22" s="58"/>
      <c r="D22" s="58"/>
      <c r="E22" s="46"/>
      <c r="F22" s="202"/>
      <c r="G22" s="202"/>
      <c r="H22" s="202"/>
      <c r="I22" s="202"/>
      <c r="J22" s="202"/>
      <c r="K22" s="206"/>
      <c r="L22" s="203"/>
      <c r="M22" s="199"/>
      <c r="N22" s="199"/>
      <c r="O22" s="199"/>
      <c r="P22" s="203"/>
      <c r="Q22" s="207"/>
      <c r="R22" s="202"/>
      <c r="S22" s="202"/>
      <c r="T22" s="202"/>
      <c r="U22" s="202"/>
      <c r="V22" s="202"/>
      <c r="W22" s="1"/>
      <c r="X22" s="204"/>
      <c r="Y22" s="204"/>
      <c r="Z22" s="204"/>
      <c r="AA22" s="204"/>
      <c r="AB22" s="1"/>
    </row>
    <row r="23" spans="1:28" ht="20.100000000000001" customHeight="1">
      <c r="A23" s="1"/>
      <c r="B23" s="277" t="s">
        <v>150</v>
      </c>
      <c r="C23" s="282">
        <v>0.43055555555555558</v>
      </c>
      <c r="D23" s="282"/>
      <c r="E23" s="46"/>
      <c r="F23" s="373" t="str">
        <f>E7</f>
        <v>ＳＵＧＡＯサッカークラブ</v>
      </c>
      <c r="G23" s="373"/>
      <c r="H23" s="373"/>
      <c r="I23" s="373"/>
      <c r="J23" s="373"/>
      <c r="K23" s="284">
        <f>M23+M24</f>
        <v>6</v>
      </c>
      <c r="L23" s="285" t="s">
        <v>144</v>
      </c>
      <c r="M23" s="199">
        <v>3</v>
      </c>
      <c r="N23" s="199" t="s">
        <v>145</v>
      </c>
      <c r="O23" s="199">
        <v>0</v>
      </c>
      <c r="P23" s="285" t="s">
        <v>146</v>
      </c>
      <c r="Q23" s="286">
        <f>O23+O24</f>
        <v>0</v>
      </c>
      <c r="R23" s="283" t="str">
        <f>K7</f>
        <v>今市ＦＣプログレス</v>
      </c>
      <c r="S23" s="283"/>
      <c r="T23" s="283"/>
      <c r="U23" s="283"/>
      <c r="V23" s="283"/>
      <c r="W23" s="1"/>
      <c r="X23" s="287" t="s">
        <v>151</v>
      </c>
      <c r="Y23" s="287"/>
      <c r="Z23" s="287"/>
      <c r="AA23" s="287"/>
      <c r="AB23" s="1"/>
    </row>
    <row r="24" spans="1:28" ht="20.100000000000001" customHeight="1">
      <c r="A24" s="1"/>
      <c r="B24" s="277"/>
      <c r="C24" s="282"/>
      <c r="D24" s="282"/>
      <c r="E24" s="46"/>
      <c r="F24" s="373"/>
      <c r="G24" s="373"/>
      <c r="H24" s="373"/>
      <c r="I24" s="373"/>
      <c r="J24" s="373"/>
      <c r="K24" s="284"/>
      <c r="L24" s="285"/>
      <c r="M24" s="199">
        <v>3</v>
      </c>
      <c r="N24" s="199" t="s">
        <v>145</v>
      </c>
      <c r="O24" s="199">
        <v>0</v>
      </c>
      <c r="P24" s="285"/>
      <c r="Q24" s="286"/>
      <c r="R24" s="283"/>
      <c r="S24" s="283"/>
      <c r="T24" s="283"/>
      <c r="U24" s="283"/>
      <c r="V24" s="283"/>
      <c r="W24" s="1"/>
      <c r="X24" s="287"/>
      <c r="Y24" s="287"/>
      <c r="Z24" s="287"/>
      <c r="AA24" s="287"/>
      <c r="AB24" s="1"/>
    </row>
    <row r="25" spans="1:28" ht="20.100000000000001" customHeight="1">
      <c r="A25" s="1"/>
      <c r="B25" s="68"/>
      <c r="C25" s="58"/>
      <c r="D25" s="58"/>
      <c r="E25" s="46"/>
      <c r="F25" s="202"/>
      <c r="G25" s="202"/>
      <c r="H25" s="202"/>
      <c r="I25" s="202"/>
      <c r="J25" s="202"/>
      <c r="K25" s="206"/>
      <c r="L25" s="203"/>
      <c r="M25" s="199"/>
      <c r="N25" s="199"/>
      <c r="O25" s="199"/>
      <c r="P25" s="203"/>
      <c r="Q25" s="207"/>
      <c r="R25" s="202"/>
      <c r="S25" s="202"/>
      <c r="T25" s="202"/>
      <c r="U25" s="202"/>
      <c r="V25" s="202"/>
      <c r="W25" s="1"/>
      <c r="X25" s="204"/>
      <c r="Y25" s="204"/>
      <c r="Z25" s="204"/>
      <c r="AA25" s="204"/>
      <c r="AB25" s="1"/>
    </row>
    <row r="26" spans="1:28" ht="20.100000000000001" customHeight="1">
      <c r="B26" s="277" t="s">
        <v>152</v>
      </c>
      <c r="C26" s="282">
        <v>0.45833333333333331</v>
      </c>
      <c r="D26" s="282"/>
      <c r="E26" s="46"/>
      <c r="F26" s="323" t="str">
        <f>P7</f>
        <v>カテット白沢サッカースクール</v>
      </c>
      <c r="G26" s="323"/>
      <c r="H26" s="323"/>
      <c r="I26" s="323"/>
      <c r="J26" s="323"/>
      <c r="K26" s="284">
        <f>M26+M27</f>
        <v>1</v>
      </c>
      <c r="L26" s="285" t="s">
        <v>144</v>
      </c>
      <c r="M26" s="199">
        <v>1</v>
      </c>
      <c r="N26" s="199" t="s">
        <v>145</v>
      </c>
      <c r="O26" s="199">
        <v>3</v>
      </c>
      <c r="P26" s="285" t="s">
        <v>146</v>
      </c>
      <c r="Q26" s="286">
        <f>O26+O27</f>
        <v>4</v>
      </c>
      <c r="R26" s="373" t="str">
        <f>V7</f>
        <v>国分寺サッカークラブ</v>
      </c>
      <c r="S26" s="373"/>
      <c r="T26" s="373"/>
      <c r="U26" s="373"/>
      <c r="V26" s="373"/>
      <c r="W26" s="1"/>
      <c r="X26" s="287" t="s">
        <v>153</v>
      </c>
      <c r="Y26" s="287"/>
      <c r="Z26" s="287"/>
      <c r="AA26" s="287"/>
      <c r="AB26" s="1"/>
    </row>
    <row r="27" spans="1:28" ht="20.100000000000001" customHeight="1">
      <c r="B27" s="277"/>
      <c r="C27" s="282"/>
      <c r="D27" s="282"/>
      <c r="E27" s="46"/>
      <c r="F27" s="323"/>
      <c r="G27" s="323"/>
      <c r="H27" s="323"/>
      <c r="I27" s="323"/>
      <c r="J27" s="323"/>
      <c r="K27" s="284"/>
      <c r="L27" s="285"/>
      <c r="M27" s="199">
        <v>0</v>
      </c>
      <c r="N27" s="199" t="s">
        <v>145</v>
      </c>
      <c r="O27" s="199">
        <v>1</v>
      </c>
      <c r="P27" s="285"/>
      <c r="Q27" s="286"/>
      <c r="R27" s="373"/>
      <c r="S27" s="373"/>
      <c r="T27" s="373"/>
      <c r="U27" s="373"/>
      <c r="V27" s="373"/>
      <c r="W27" s="1"/>
      <c r="X27" s="287"/>
      <c r="Y27" s="287"/>
      <c r="Z27" s="287"/>
      <c r="AA27" s="287"/>
      <c r="AB27" s="1"/>
    </row>
    <row r="28" spans="1:28" ht="20.100000000000001" customHeight="1">
      <c r="A28" s="1"/>
      <c r="B28" s="68"/>
      <c r="C28" s="58"/>
      <c r="D28" s="58"/>
      <c r="E28" s="46"/>
      <c r="F28" s="202"/>
      <c r="G28" s="202"/>
      <c r="H28" s="202"/>
      <c r="I28" s="202"/>
      <c r="J28" s="202"/>
      <c r="K28" s="206"/>
      <c r="L28" s="203"/>
      <c r="M28" s="199"/>
      <c r="N28" s="199"/>
      <c r="O28" s="199"/>
      <c r="P28" s="203"/>
      <c r="Q28" s="207"/>
      <c r="R28" s="202"/>
      <c r="S28" s="202"/>
      <c r="T28" s="202"/>
      <c r="U28" s="202"/>
      <c r="V28" s="202"/>
      <c r="W28" s="1"/>
      <c r="X28" s="204"/>
      <c r="Y28" s="204"/>
      <c r="Z28" s="204"/>
      <c r="AA28" s="204"/>
      <c r="AB28" s="1"/>
    </row>
    <row r="29" spans="1:28" ht="20.100000000000001" customHeight="1">
      <c r="A29" s="1"/>
      <c r="B29" s="277" t="s">
        <v>154</v>
      </c>
      <c r="C29" s="282">
        <v>0.4861111111111111</v>
      </c>
      <c r="D29" s="282"/>
      <c r="E29" s="46"/>
      <c r="F29" s="373" t="str">
        <f>H7</f>
        <v>ＦＣ毛野</v>
      </c>
      <c r="G29" s="373"/>
      <c r="H29" s="373"/>
      <c r="I29" s="373"/>
      <c r="J29" s="373"/>
      <c r="K29" s="284">
        <f>M29+M30</f>
        <v>2</v>
      </c>
      <c r="L29" s="285" t="s">
        <v>144</v>
      </c>
      <c r="M29" s="199">
        <v>0</v>
      </c>
      <c r="N29" s="199" t="s">
        <v>145</v>
      </c>
      <c r="O29" s="199">
        <v>0</v>
      </c>
      <c r="P29" s="285" t="s">
        <v>146</v>
      </c>
      <c r="Q29" s="286">
        <f>O29+O30</f>
        <v>0</v>
      </c>
      <c r="R29" s="283" t="str">
        <f>K7</f>
        <v>今市ＦＣプログレス</v>
      </c>
      <c r="S29" s="283"/>
      <c r="T29" s="283"/>
      <c r="U29" s="283"/>
      <c r="V29" s="283"/>
      <c r="W29" s="1"/>
      <c r="X29" s="287" t="s">
        <v>155</v>
      </c>
      <c r="Y29" s="287"/>
      <c r="Z29" s="287"/>
      <c r="AA29" s="287"/>
      <c r="AB29" s="1"/>
    </row>
    <row r="30" spans="1:28" ht="20.100000000000001" customHeight="1">
      <c r="A30" s="1"/>
      <c r="B30" s="277"/>
      <c r="C30" s="282"/>
      <c r="D30" s="282"/>
      <c r="E30" s="46"/>
      <c r="F30" s="373"/>
      <c r="G30" s="373"/>
      <c r="H30" s="373"/>
      <c r="I30" s="373"/>
      <c r="J30" s="373"/>
      <c r="K30" s="284"/>
      <c r="L30" s="285"/>
      <c r="M30" s="199">
        <v>2</v>
      </c>
      <c r="N30" s="199" t="s">
        <v>145</v>
      </c>
      <c r="O30" s="199">
        <v>0</v>
      </c>
      <c r="P30" s="285"/>
      <c r="Q30" s="286"/>
      <c r="R30" s="283"/>
      <c r="S30" s="283"/>
      <c r="T30" s="283"/>
      <c r="U30" s="283"/>
      <c r="V30" s="283"/>
      <c r="W30" s="1"/>
      <c r="X30" s="287"/>
      <c r="Y30" s="287"/>
      <c r="Z30" s="287"/>
      <c r="AA30" s="287"/>
      <c r="AB30" s="1"/>
    </row>
    <row r="31" spans="1:28" ht="20.100000000000001" customHeight="1">
      <c r="A31" s="1"/>
      <c r="B31" s="68"/>
      <c r="C31" s="58"/>
      <c r="D31" s="58"/>
      <c r="E31" s="46"/>
      <c r="F31" s="202"/>
      <c r="G31" s="202"/>
      <c r="H31" s="202"/>
      <c r="I31" s="202"/>
      <c r="J31" s="202"/>
      <c r="K31" s="206"/>
      <c r="L31" s="203"/>
      <c r="M31" s="199"/>
      <c r="N31" s="199"/>
      <c r="O31" s="199"/>
      <c r="P31" s="203"/>
      <c r="Q31" s="207"/>
      <c r="R31" s="202"/>
      <c r="S31" s="202"/>
      <c r="T31" s="202"/>
      <c r="U31" s="202"/>
      <c r="V31" s="202"/>
      <c r="W31" s="1"/>
      <c r="X31" s="204"/>
      <c r="Y31" s="204"/>
      <c r="Z31" s="204"/>
      <c r="AA31" s="204"/>
      <c r="AB31" s="1"/>
    </row>
    <row r="32" spans="1:28" ht="20.100000000000001" customHeight="1">
      <c r="A32" s="1"/>
      <c r="B32" s="277" t="s">
        <v>156</v>
      </c>
      <c r="C32" s="282">
        <v>0.51388888888888895</v>
      </c>
      <c r="D32" s="282"/>
      <c r="E32" s="46"/>
      <c r="F32" s="322" t="str">
        <f>S7</f>
        <v>東那須野ＦＣフェニックス</v>
      </c>
      <c r="G32" s="322"/>
      <c r="H32" s="322"/>
      <c r="I32" s="322"/>
      <c r="J32" s="322"/>
      <c r="K32" s="284">
        <f>M32+M33</f>
        <v>2</v>
      </c>
      <c r="L32" s="285" t="s">
        <v>144</v>
      </c>
      <c r="M32" s="199">
        <v>1</v>
      </c>
      <c r="N32" s="199" t="s">
        <v>145</v>
      </c>
      <c r="O32" s="199">
        <v>0</v>
      </c>
      <c r="P32" s="285" t="s">
        <v>146</v>
      </c>
      <c r="Q32" s="286">
        <f>O32+O33</f>
        <v>3</v>
      </c>
      <c r="R32" s="373" t="str">
        <f>V7</f>
        <v>国分寺サッカークラブ</v>
      </c>
      <c r="S32" s="373"/>
      <c r="T32" s="373"/>
      <c r="U32" s="373"/>
      <c r="V32" s="373"/>
      <c r="W32" s="1"/>
      <c r="X32" s="287" t="s">
        <v>157</v>
      </c>
      <c r="Y32" s="287"/>
      <c r="Z32" s="287"/>
      <c r="AA32" s="287"/>
      <c r="AB32" s="1"/>
    </row>
    <row r="33" spans="1:28" ht="20.100000000000001" customHeight="1">
      <c r="A33" s="1"/>
      <c r="B33" s="277"/>
      <c r="C33" s="282"/>
      <c r="D33" s="282"/>
      <c r="E33" s="46"/>
      <c r="F33" s="322"/>
      <c r="G33" s="322"/>
      <c r="H33" s="322"/>
      <c r="I33" s="322"/>
      <c r="J33" s="322"/>
      <c r="K33" s="284"/>
      <c r="L33" s="285"/>
      <c r="M33" s="199">
        <v>1</v>
      </c>
      <c r="N33" s="199" t="s">
        <v>145</v>
      </c>
      <c r="O33" s="199">
        <v>3</v>
      </c>
      <c r="P33" s="285"/>
      <c r="Q33" s="286"/>
      <c r="R33" s="373"/>
      <c r="S33" s="373"/>
      <c r="T33" s="373"/>
      <c r="U33" s="373"/>
      <c r="V33" s="373"/>
      <c r="W33" s="1"/>
      <c r="X33" s="287"/>
      <c r="Y33" s="287"/>
      <c r="Z33" s="287"/>
      <c r="AA33" s="287"/>
      <c r="AB33" s="1"/>
    </row>
    <row r="34" spans="1:28" ht="20.100000000000001" customHeight="1">
      <c r="A34" s="1"/>
      <c r="B34" s="68"/>
      <c r="C34" s="58"/>
      <c r="D34" s="58"/>
      <c r="E34" s="46"/>
      <c r="F34" s="69"/>
      <c r="G34" s="69"/>
      <c r="H34" s="69"/>
      <c r="I34" s="69"/>
      <c r="J34" s="69"/>
      <c r="K34" s="206"/>
      <c r="L34" s="203"/>
      <c r="M34" s="1"/>
      <c r="N34" s="199"/>
      <c r="O34" s="207"/>
      <c r="P34" s="203"/>
      <c r="Q34" s="207"/>
      <c r="R34" s="69"/>
      <c r="S34" s="69"/>
      <c r="T34" s="69"/>
      <c r="U34" s="69"/>
      <c r="V34" s="69"/>
      <c r="W34" s="1"/>
      <c r="X34" s="204"/>
      <c r="Y34" s="204"/>
      <c r="Z34" s="204"/>
      <c r="AA34" s="204"/>
      <c r="AB34" s="1"/>
    </row>
    <row r="35" spans="1:28" ht="20.100000000000001" customHeight="1"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</row>
    <row r="36" spans="1:28" ht="20.100000000000001" customHeight="1">
      <c r="C36" s="288" t="str">
        <f>H3&amp; CHAR(10) &amp;"リーグ"</f>
        <v>G
リーグ</v>
      </c>
      <c r="D36" s="289"/>
      <c r="E36" s="334" t="str">
        <f>E7</f>
        <v>ＳＵＧＡＯサッカークラブ</v>
      </c>
      <c r="F36" s="335"/>
      <c r="G36" s="296" t="str">
        <f>H7</f>
        <v>ＦＣ毛野</v>
      </c>
      <c r="H36" s="297"/>
      <c r="I36" s="296" t="str">
        <f>K7</f>
        <v>今市ＦＣプログレス</v>
      </c>
      <c r="J36" s="297"/>
      <c r="K36" s="300" t="s">
        <v>158</v>
      </c>
      <c r="L36" s="300" t="s">
        <v>159</v>
      </c>
      <c r="M36" s="300" t="s">
        <v>160</v>
      </c>
      <c r="N36" s="226"/>
      <c r="O36" s="288" t="str">
        <f>S3&amp; CHAR(10) &amp;"リーグ"</f>
        <v>GG
リーグ</v>
      </c>
      <c r="P36" s="289"/>
      <c r="Q36" s="328" t="str">
        <f>P7</f>
        <v>カテット白沢サッカースクール</v>
      </c>
      <c r="R36" s="329"/>
      <c r="S36" s="328" t="str">
        <f>S7</f>
        <v>東那須野ＦＣフェニックス</v>
      </c>
      <c r="T36" s="329"/>
      <c r="U36" s="328" t="str">
        <f>V7</f>
        <v>国分寺サッカークラブ</v>
      </c>
      <c r="V36" s="329"/>
      <c r="W36" s="300" t="s">
        <v>158</v>
      </c>
      <c r="X36" s="300" t="s">
        <v>159</v>
      </c>
      <c r="Y36" s="300" t="s">
        <v>160</v>
      </c>
      <c r="Z36" s="225"/>
      <c r="AA36" s="225"/>
    </row>
    <row r="37" spans="1:28" ht="20.100000000000001" customHeight="1">
      <c r="C37" s="290"/>
      <c r="D37" s="291"/>
      <c r="E37" s="336"/>
      <c r="F37" s="337"/>
      <c r="G37" s="298"/>
      <c r="H37" s="299"/>
      <c r="I37" s="298"/>
      <c r="J37" s="299"/>
      <c r="K37" s="301"/>
      <c r="L37" s="301"/>
      <c r="M37" s="301"/>
      <c r="N37" s="226"/>
      <c r="O37" s="290"/>
      <c r="P37" s="291"/>
      <c r="Q37" s="330"/>
      <c r="R37" s="331"/>
      <c r="S37" s="330"/>
      <c r="T37" s="331"/>
      <c r="U37" s="330"/>
      <c r="V37" s="331"/>
      <c r="W37" s="301"/>
      <c r="X37" s="301"/>
      <c r="Y37" s="301"/>
      <c r="Z37" s="225"/>
      <c r="AA37" s="225"/>
    </row>
    <row r="38" spans="1:28" ht="20.100000000000001" customHeight="1">
      <c r="C38" s="338" t="str">
        <f>E7</f>
        <v>ＳＵＧＡＯサッカークラブ</v>
      </c>
      <c r="D38" s="339"/>
      <c r="E38" s="229"/>
      <c r="F38" s="230"/>
      <c r="G38" s="231">
        <f>K17</f>
        <v>0</v>
      </c>
      <c r="H38" s="232">
        <f>Q17</f>
        <v>1</v>
      </c>
      <c r="I38" s="231">
        <f>K23</f>
        <v>6</v>
      </c>
      <c r="J38" s="232">
        <f>Q23</f>
        <v>0</v>
      </c>
      <c r="K38" s="306">
        <f>COUNTIF(E39:J39,"○")*3+COUNTIF(E39:J39,"△")</f>
        <v>3</v>
      </c>
      <c r="L38" s="300">
        <f>E38-F38+G38-H38+I38-J38</f>
        <v>5</v>
      </c>
      <c r="M38" s="306">
        <v>2</v>
      </c>
      <c r="N38" s="226"/>
      <c r="O38" s="324" t="str">
        <f>P7</f>
        <v>カテット白沢サッカースクール</v>
      </c>
      <c r="P38" s="325"/>
      <c r="Q38" s="229"/>
      <c r="R38" s="230"/>
      <c r="S38" s="231">
        <f>K20</f>
        <v>0</v>
      </c>
      <c r="T38" s="232">
        <f>Q20</f>
        <v>3</v>
      </c>
      <c r="U38" s="231">
        <f>K26</f>
        <v>1</v>
      </c>
      <c r="V38" s="232">
        <f>Q26</f>
        <v>4</v>
      </c>
      <c r="W38" s="306">
        <f>COUNTIF(Q39:V39,"○")*3+COUNTIF(Q39:V39,"△")</f>
        <v>0</v>
      </c>
      <c r="X38" s="253">
        <f>Q38-R38+S38-T38+U38-V38</f>
        <v>-6</v>
      </c>
      <c r="Y38" s="306">
        <v>3</v>
      </c>
      <c r="Z38" s="225"/>
      <c r="AA38" s="225"/>
    </row>
    <row r="39" spans="1:28" ht="20.100000000000001" customHeight="1">
      <c r="C39" s="340"/>
      <c r="D39" s="341"/>
      <c r="E39" s="231"/>
      <c r="F39" s="233"/>
      <c r="G39" s="312" t="str">
        <f>IF(G38&gt;H38,"○",IF(G38&lt;H38,"×",IF(G38=H38,"△")))</f>
        <v>×</v>
      </c>
      <c r="H39" s="313"/>
      <c r="I39" s="312" t="str">
        <f t="shared" ref="I39" si="0">IF(I38&gt;J38,"○",IF(I38&lt;J38,"×",IF(I38=J38,"△")))</f>
        <v>○</v>
      </c>
      <c r="J39" s="313"/>
      <c r="K39" s="307"/>
      <c r="L39" s="301"/>
      <c r="M39" s="307"/>
      <c r="N39" s="226"/>
      <c r="O39" s="326"/>
      <c r="P39" s="327"/>
      <c r="Q39" s="231"/>
      <c r="R39" s="233"/>
      <c r="S39" s="312" t="str">
        <f>IF(S38&gt;T38,"○",IF(S38&lt;T38,"×",IF(S38=T38,"△")))</f>
        <v>×</v>
      </c>
      <c r="T39" s="313"/>
      <c r="U39" s="312" t="str">
        <f t="shared" ref="U39" si="1">IF(U38&gt;V38,"○",IF(U38&lt;V38,"×",IF(U38=V38,"△")))</f>
        <v>×</v>
      </c>
      <c r="V39" s="313"/>
      <c r="W39" s="307"/>
      <c r="X39" s="318"/>
      <c r="Y39" s="307"/>
      <c r="Z39" s="225"/>
      <c r="AA39" s="225"/>
    </row>
    <row r="40" spans="1:28" ht="20.100000000000001" customHeight="1">
      <c r="C40" s="302" t="str">
        <f>H7</f>
        <v>ＦＣ毛野</v>
      </c>
      <c r="D40" s="303"/>
      <c r="E40" s="231">
        <f>Q17</f>
        <v>1</v>
      </c>
      <c r="F40" s="232">
        <f>K17</f>
        <v>0</v>
      </c>
      <c r="G40" s="229"/>
      <c r="H40" s="230"/>
      <c r="I40" s="231">
        <f>K29</f>
        <v>2</v>
      </c>
      <c r="J40" s="232">
        <f>Q29</f>
        <v>0</v>
      </c>
      <c r="K40" s="306">
        <f>COUNTIF(E41:J41,"○")*3+COUNTIF(E41:J41,"△")</f>
        <v>6</v>
      </c>
      <c r="L40" s="300">
        <f>E40-F40+G40-H40+I40-J40</f>
        <v>3</v>
      </c>
      <c r="M40" s="306">
        <v>1</v>
      </c>
      <c r="N40" s="226"/>
      <c r="O40" s="308" t="str">
        <f>S7</f>
        <v>東那須野ＦＣフェニックス</v>
      </c>
      <c r="P40" s="309"/>
      <c r="Q40" s="231">
        <f>Q20</f>
        <v>3</v>
      </c>
      <c r="R40" s="232">
        <f>K20</f>
        <v>0</v>
      </c>
      <c r="S40" s="229"/>
      <c r="T40" s="230"/>
      <c r="U40" s="231">
        <f>K32</f>
        <v>2</v>
      </c>
      <c r="V40" s="232">
        <f>Q32</f>
        <v>3</v>
      </c>
      <c r="W40" s="306">
        <f>COUNTIF(Q41:V41,"○")*3+COUNTIF(Q41:V41,"△")</f>
        <v>3</v>
      </c>
      <c r="X40" s="300">
        <f>Q40-R40+S40-T40+U40-V40</f>
        <v>2</v>
      </c>
      <c r="Y40" s="306">
        <v>2</v>
      </c>
      <c r="Z40" s="225"/>
      <c r="AA40" s="225"/>
    </row>
    <row r="41" spans="1:28" ht="20.100000000000001" customHeight="1">
      <c r="C41" s="304"/>
      <c r="D41" s="305"/>
      <c r="E41" s="312" t="str">
        <f>IF(E40&gt;F40,"○",IF(E40&lt;F40,"×",IF(E40=F40,"△")))</f>
        <v>○</v>
      </c>
      <c r="F41" s="313"/>
      <c r="G41" s="231"/>
      <c r="H41" s="233"/>
      <c r="I41" s="312" t="str">
        <f>IF(I40&gt;J40,"○",IF(I40&lt;J40,"×",IF(I40=J40,"△")))</f>
        <v>○</v>
      </c>
      <c r="J41" s="313"/>
      <c r="K41" s="307"/>
      <c r="L41" s="301"/>
      <c r="M41" s="307"/>
      <c r="N41" s="226"/>
      <c r="O41" s="310"/>
      <c r="P41" s="311"/>
      <c r="Q41" s="312" t="str">
        <f>IF(Q40&gt;R40,"○",IF(Q40&lt;R40,"×",IF(Q40=R40,"△")))</f>
        <v>○</v>
      </c>
      <c r="R41" s="313"/>
      <c r="S41" s="231"/>
      <c r="T41" s="233"/>
      <c r="U41" s="312" t="str">
        <f>IF(U40&gt;V40,"○",IF(U40&lt;V40,"×",IF(U40=V40,"△")))</f>
        <v>×</v>
      </c>
      <c r="V41" s="313"/>
      <c r="W41" s="307"/>
      <c r="X41" s="301"/>
      <c r="Y41" s="307"/>
      <c r="Z41" s="225"/>
      <c r="AA41" s="225"/>
    </row>
    <row r="42" spans="1:28" ht="20.100000000000001" customHeight="1">
      <c r="C42" s="302" t="str">
        <f>K7</f>
        <v>今市ＦＣプログレス</v>
      </c>
      <c r="D42" s="303"/>
      <c r="E42" s="234">
        <f>Q23</f>
        <v>0</v>
      </c>
      <c r="F42" s="232">
        <f>K23</f>
        <v>6</v>
      </c>
      <c r="G42" s="234">
        <f>Q29</f>
        <v>0</v>
      </c>
      <c r="H42" s="232">
        <f>K29</f>
        <v>2</v>
      </c>
      <c r="I42" s="229"/>
      <c r="J42" s="230"/>
      <c r="K42" s="253">
        <f>COUNTIF(E43:J43,"○")*3+COUNTIF(E43:J43,"△")</f>
        <v>0</v>
      </c>
      <c r="L42" s="253">
        <f>E42-F42+G42-H42+I42-J42</f>
        <v>-8</v>
      </c>
      <c r="M42" s="253">
        <v>3</v>
      </c>
      <c r="N42" s="226"/>
      <c r="O42" s="308" t="str">
        <f>V7</f>
        <v>国分寺サッカークラブ</v>
      </c>
      <c r="P42" s="309"/>
      <c r="Q42" s="234">
        <f>Q26</f>
        <v>4</v>
      </c>
      <c r="R42" s="232">
        <f>K26</f>
        <v>1</v>
      </c>
      <c r="S42" s="234">
        <f>Q32</f>
        <v>3</v>
      </c>
      <c r="T42" s="232">
        <f>K32</f>
        <v>2</v>
      </c>
      <c r="U42" s="229"/>
      <c r="V42" s="230"/>
      <c r="W42" s="253">
        <f>COUNTIF(Q43:V43,"○")*3+COUNTIF(Q43:V43,"△")</f>
        <v>6</v>
      </c>
      <c r="X42" s="253">
        <f>Q42-R42+S42-T42+U42-V42</f>
        <v>4</v>
      </c>
      <c r="Y42" s="253">
        <v>1</v>
      </c>
      <c r="Z42" s="225"/>
      <c r="AA42" s="225"/>
    </row>
    <row r="43" spans="1:28" ht="20.100000000000001" customHeight="1">
      <c r="C43" s="304"/>
      <c r="D43" s="305"/>
      <c r="E43" s="312" t="str">
        <f>IF(E42&gt;F42,"○",IF(E42&lt;F42,"×",IF(E42=F42,"△")))</f>
        <v>×</v>
      </c>
      <c r="F43" s="313"/>
      <c r="G43" s="312" t="str">
        <f>IF(G42&gt;H42,"○",IF(G42&lt;H42,"×",IF(G42=H42,"△")))</f>
        <v>×</v>
      </c>
      <c r="H43" s="313"/>
      <c r="I43" s="231"/>
      <c r="J43" s="233"/>
      <c r="K43" s="318"/>
      <c r="L43" s="318"/>
      <c r="M43" s="318"/>
      <c r="N43" s="226"/>
      <c r="O43" s="310"/>
      <c r="P43" s="311"/>
      <c r="Q43" s="312" t="str">
        <f t="shared" ref="Q43" si="2">IF(Q42&gt;R42,"○",IF(Q42&lt;R42,"×",IF(Q42=R42,"△")))</f>
        <v>○</v>
      </c>
      <c r="R43" s="313"/>
      <c r="S43" s="312" t="str">
        <f t="shared" ref="S43" si="3">IF(S42&gt;T42,"○",IF(S42&lt;T42,"×",IF(S42=T42,"△")))</f>
        <v>○</v>
      </c>
      <c r="T43" s="313"/>
      <c r="U43" s="231"/>
      <c r="V43" s="233"/>
      <c r="W43" s="318"/>
      <c r="X43" s="318"/>
      <c r="Y43" s="318"/>
      <c r="Z43" s="225"/>
      <c r="AA43" s="225"/>
    </row>
    <row r="44" spans="1:28" ht="20.100000000000001" customHeight="1"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</row>
    <row r="45" spans="1:28" ht="20.100000000000001" customHeight="1"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</row>
    <row r="46" spans="1:28" ht="30" customHeight="1">
      <c r="A46" s="8" t="str">
        <f>A1</f>
        <v>第１日　１次リーグ</v>
      </c>
      <c r="B46" s="8"/>
      <c r="C46" s="8"/>
      <c r="D46" s="8"/>
      <c r="E46" s="8"/>
      <c r="F46" s="8"/>
      <c r="G46" s="8"/>
      <c r="H46" s="319">
        <f>H1</f>
        <v>44549</v>
      </c>
      <c r="I46" s="320"/>
      <c r="J46" s="320"/>
      <c r="K46" s="320"/>
      <c r="L46" s="320"/>
      <c r="M46" s="225"/>
      <c r="N46" s="225"/>
      <c r="O46" s="320" t="s">
        <v>167</v>
      </c>
      <c r="P46" s="320"/>
      <c r="Q46" s="320"/>
      <c r="R46" s="320" t="str">
        <f>U11組合せ!AF7</f>
        <v>SAKURAグリーンフィールドB</v>
      </c>
      <c r="S46" s="320"/>
      <c r="T46" s="320"/>
      <c r="U46" s="320"/>
      <c r="V46" s="320"/>
      <c r="W46" s="320"/>
      <c r="X46" s="320"/>
      <c r="Y46" s="320"/>
      <c r="Z46" s="320"/>
      <c r="AA46" s="320"/>
    </row>
    <row r="47" spans="1:28" ht="9.9" customHeight="1">
      <c r="A47" s="8"/>
      <c r="B47" s="8"/>
      <c r="C47" s="8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05"/>
      <c r="P47" s="205"/>
      <c r="Q47" s="205"/>
      <c r="R47" s="10"/>
      <c r="S47" s="10"/>
      <c r="T47" s="10"/>
      <c r="U47" s="10"/>
      <c r="V47" s="10"/>
      <c r="W47" s="10"/>
      <c r="X47" s="225"/>
      <c r="Y47" s="225"/>
      <c r="Z47" s="225"/>
      <c r="AA47" s="225"/>
    </row>
    <row r="48" spans="1:28" ht="20.100000000000001" customHeight="1">
      <c r="A48" s="8"/>
      <c r="E48" s="47"/>
      <c r="F48" s="225"/>
      <c r="G48" s="225"/>
      <c r="H48" s="276" t="s">
        <v>121</v>
      </c>
      <c r="I48" s="276"/>
      <c r="J48" s="226"/>
      <c r="K48" s="226"/>
      <c r="L48" s="226"/>
      <c r="M48" s="226"/>
      <c r="N48" s="226"/>
      <c r="O48" s="226"/>
      <c r="P48" s="198"/>
      <c r="Q48" s="198"/>
      <c r="R48" s="198"/>
      <c r="S48" s="276" t="s">
        <v>119</v>
      </c>
      <c r="T48" s="276"/>
      <c r="U48" s="226"/>
      <c r="V48" s="48"/>
      <c r="W48" s="48"/>
      <c r="X48" s="226"/>
      <c r="Y48" s="226"/>
      <c r="Z48" s="226"/>
      <c r="AA48" s="226"/>
    </row>
    <row r="49" spans="1:28" ht="20.100000000000001" customHeight="1" thickBot="1">
      <c r="A49" s="1"/>
      <c r="E49" s="1"/>
      <c r="F49" s="7"/>
      <c r="G49" s="7"/>
      <c r="H49" s="9"/>
      <c r="I49" s="223"/>
      <c r="J49" s="7"/>
      <c r="K49" s="7"/>
      <c r="L49" s="222"/>
      <c r="M49" s="222"/>
      <c r="N49" s="222"/>
      <c r="O49" s="222"/>
      <c r="P49" s="222"/>
      <c r="Q49" s="7"/>
      <c r="R49" s="7"/>
      <c r="S49" s="224"/>
      <c r="T49" s="2"/>
      <c r="U49" s="225"/>
      <c r="V49" s="1"/>
      <c r="W49" s="1"/>
      <c r="X49" s="225"/>
      <c r="Y49" s="225"/>
      <c r="Z49" s="1"/>
      <c r="AA49" s="225"/>
    </row>
    <row r="50" spans="1:28" ht="20.100000000000001" customHeight="1" thickTop="1">
      <c r="A50" s="1"/>
      <c r="E50" s="64"/>
      <c r="F50" s="11"/>
      <c r="G50" s="1"/>
      <c r="H50" s="1"/>
      <c r="I50" s="376"/>
      <c r="J50" s="377"/>
      <c r="K50" s="378"/>
      <c r="L50" s="2"/>
      <c r="M50" s="1"/>
      <c r="N50" s="1"/>
      <c r="O50" s="1"/>
      <c r="P50" s="4"/>
      <c r="Q50" s="2"/>
      <c r="R50" s="1"/>
      <c r="S50" s="193"/>
      <c r="T50" s="376"/>
      <c r="U50" s="377"/>
      <c r="V50" s="378"/>
      <c r="W50" s="2"/>
      <c r="X50" s="1"/>
      <c r="Y50" s="1"/>
      <c r="Z50" s="1"/>
      <c r="AA50" s="225"/>
    </row>
    <row r="51" spans="1:28" ht="20.100000000000001" customHeight="1">
      <c r="A51" s="1"/>
      <c r="E51" s="277">
        <v>1</v>
      </c>
      <c r="F51" s="277"/>
      <c r="G51" s="1"/>
      <c r="H51" s="277">
        <v>2</v>
      </c>
      <c r="I51" s="277"/>
      <c r="J51" s="1"/>
      <c r="K51" s="277">
        <v>3</v>
      </c>
      <c r="L51" s="277"/>
      <c r="M51" s="1"/>
      <c r="N51" s="1"/>
      <c r="O51" s="1"/>
      <c r="P51" s="277">
        <v>4</v>
      </c>
      <c r="Q51" s="277"/>
      <c r="R51" s="1"/>
      <c r="S51" s="277">
        <v>5</v>
      </c>
      <c r="T51" s="277"/>
      <c r="U51" s="1"/>
      <c r="V51" s="277">
        <v>6</v>
      </c>
      <c r="W51" s="277"/>
      <c r="X51" s="1"/>
      <c r="Y51" s="277"/>
      <c r="Z51" s="277"/>
      <c r="AA51" s="225"/>
    </row>
    <row r="52" spans="1:28" ht="20.100000000000001" customHeight="1">
      <c r="A52" s="1"/>
      <c r="D52" s="6"/>
      <c r="E52" s="321" t="str">
        <f>U11組合せ!AB19</f>
        <v>稲村フットボールクラブ</v>
      </c>
      <c r="F52" s="321"/>
      <c r="G52" s="3"/>
      <c r="H52" s="278" t="str">
        <f>U11組合せ!AB17</f>
        <v>喜連川ＳＣＪｒ</v>
      </c>
      <c r="I52" s="278"/>
      <c r="J52" s="3"/>
      <c r="K52" s="379" t="str">
        <f>U11組合せ!AB15</f>
        <v>都賀クラブジュニア</v>
      </c>
      <c r="L52" s="379"/>
      <c r="M52" s="3"/>
      <c r="N52" s="3"/>
      <c r="O52" s="3"/>
      <c r="P52" s="278" t="str">
        <f>U11組合せ!AB11</f>
        <v>呑竜ＦＣ</v>
      </c>
      <c r="Q52" s="278"/>
      <c r="R52" s="3"/>
      <c r="S52" s="280" t="str">
        <f>U11組合せ!AB9</f>
        <v>ＦＣグランディール宇都宮</v>
      </c>
      <c r="T52" s="280"/>
      <c r="U52" s="3"/>
      <c r="V52" s="379" t="str">
        <f>U11組合せ!AB7</f>
        <v>祖母井クラブ</v>
      </c>
      <c r="W52" s="379"/>
      <c r="X52" s="3"/>
      <c r="Y52" s="278"/>
      <c r="Z52" s="278"/>
      <c r="AA52" s="225"/>
    </row>
    <row r="53" spans="1:28" ht="20.100000000000001" customHeight="1">
      <c r="A53" s="1"/>
      <c r="D53" s="6"/>
      <c r="E53" s="321"/>
      <c r="F53" s="321"/>
      <c r="G53" s="3"/>
      <c r="H53" s="278"/>
      <c r="I53" s="278"/>
      <c r="J53" s="3"/>
      <c r="K53" s="379"/>
      <c r="L53" s="379"/>
      <c r="M53" s="3"/>
      <c r="N53" s="3"/>
      <c r="O53" s="3"/>
      <c r="P53" s="278"/>
      <c r="Q53" s="278"/>
      <c r="R53" s="3"/>
      <c r="S53" s="280"/>
      <c r="T53" s="280"/>
      <c r="U53" s="3"/>
      <c r="V53" s="379"/>
      <c r="W53" s="379"/>
      <c r="X53" s="3"/>
      <c r="Y53" s="278"/>
      <c r="Z53" s="278"/>
      <c r="AA53" s="225"/>
    </row>
    <row r="54" spans="1:28" ht="20.100000000000001" customHeight="1">
      <c r="A54" s="1"/>
      <c r="D54" s="6"/>
      <c r="E54" s="321"/>
      <c r="F54" s="321"/>
      <c r="G54" s="3"/>
      <c r="H54" s="278"/>
      <c r="I54" s="278"/>
      <c r="J54" s="3"/>
      <c r="K54" s="379"/>
      <c r="L54" s="379"/>
      <c r="M54" s="3"/>
      <c r="N54" s="3"/>
      <c r="O54" s="3"/>
      <c r="P54" s="278"/>
      <c r="Q54" s="278"/>
      <c r="R54" s="3"/>
      <c r="S54" s="280"/>
      <c r="T54" s="280"/>
      <c r="U54" s="3"/>
      <c r="V54" s="379"/>
      <c r="W54" s="379"/>
      <c r="X54" s="3"/>
      <c r="Y54" s="278"/>
      <c r="Z54" s="278"/>
      <c r="AA54" s="225"/>
    </row>
    <row r="55" spans="1:28" ht="20.100000000000001" customHeight="1">
      <c r="A55" s="1"/>
      <c r="D55" s="6"/>
      <c r="E55" s="321"/>
      <c r="F55" s="321"/>
      <c r="G55" s="3"/>
      <c r="H55" s="278"/>
      <c r="I55" s="278"/>
      <c r="J55" s="3"/>
      <c r="K55" s="379"/>
      <c r="L55" s="379"/>
      <c r="M55" s="3"/>
      <c r="N55" s="3"/>
      <c r="O55" s="3"/>
      <c r="P55" s="278"/>
      <c r="Q55" s="278"/>
      <c r="R55" s="3"/>
      <c r="S55" s="280"/>
      <c r="T55" s="280"/>
      <c r="U55" s="3"/>
      <c r="V55" s="379"/>
      <c r="W55" s="379"/>
      <c r="X55" s="3"/>
      <c r="Y55" s="278"/>
      <c r="Z55" s="278"/>
      <c r="AA55" s="225"/>
    </row>
    <row r="56" spans="1:28" ht="20.100000000000001" customHeight="1">
      <c r="A56" s="1"/>
      <c r="D56" s="6"/>
      <c r="E56" s="321"/>
      <c r="F56" s="321"/>
      <c r="G56" s="3"/>
      <c r="H56" s="278"/>
      <c r="I56" s="278"/>
      <c r="J56" s="3"/>
      <c r="K56" s="379"/>
      <c r="L56" s="379"/>
      <c r="M56" s="3"/>
      <c r="N56" s="3"/>
      <c r="O56" s="3"/>
      <c r="P56" s="278"/>
      <c r="Q56" s="278"/>
      <c r="R56" s="3"/>
      <c r="S56" s="280"/>
      <c r="T56" s="280"/>
      <c r="U56" s="3"/>
      <c r="V56" s="379"/>
      <c r="W56" s="379"/>
      <c r="X56" s="3"/>
      <c r="Y56" s="278"/>
      <c r="Z56" s="278"/>
      <c r="AA56" s="225"/>
    </row>
    <row r="57" spans="1:28" ht="20.100000000000001" customHeight="1">
      <c r="A57" s="1"/>
      <c r="D57" s="6"/>
      <c r="E57" s="321"/>
      <c r="F57" s="321"/>
      <c r="G57" s="3"/>
      <c r="H57" s="278"/>
      <c r="I57" s="278"/>
      <c r="J57" s="3"/>
      <c r="K57" s="379"/>
      <c r="L57" s="379"/>
      <c r="M57" s="3"/>
      <c r="N57" s="3"/>
      <c r="O57" s="3"/>
      <c r="P57" s="278"/>
      <c r="Q57" s="278"/>
      <c r="R57" s="3"/>
      <c r="S57" s="280"/>
      <c r="T57" s="280"/>
      <c r="U57" s="3"/>
      <c r="V57" s="379"/>
      <c r="W57" s="379"/>
      <c r="X57" s="3"/>
      <c r="Y57" s="278"/>
      <c r="Z57" s="278"/>
      <c r="AA57" s="225"/>
    </row>
    <row r="58" spans="1:28" ht="20.100000000000001" customHeight="1">
      <c r="A58" s="1"/>
      <c r="D58" s="6"/>
      <c r="E58" s="321"/>
      <c r="F58" s="321"/>
      <c r="G58" s="3"/>
      <c r="H58" s="278"/>
      <c r="I58" s="278"/>
      <c r="J58" s="3"/>
      <c r="K58" s="379"/>
      <c r="L58" s="379"/>
      <c r="M58" s="3"/>
      <c r="N58" s="3"/>
      <c r="O58" s="3"/>
      <c r="P58" s="278"/>
      <c r="Q58" s="278"/>
      <c r="R58" s="3"/>
      <c r="S58" s="280"/>
      <c r="T58" s="280"/>
      <c r="U58" s="3"/>
      <c r="V58" s="379"/>
      <c r="W58" s="379"/>
      <c r="X58" s="3"/>
      <c r="Y58" s="278"/>
      <c r="Z58" s="278"/>
      <c r="AA58" s="225"/>
    </row>
    <row r="59" spans="1:28" ht="20.100000000000001" customHeight="1">
      <c r="A59" s="1"/>
      <c r="D59" s="6"/>
      <c r="E59" s="321"/>
      <c r="F59" s="321"/>
      <c r="G59" s="3"/>
      <c r="H59" s="278"/>
      <c r="I59" s="278"/>
      <c r="J59" s="3"/>
      <c r="K59" s="379"/>
      <c r="L59" s="379"/>
      <c r="M59" s="3"/>
      <c r="N59" s="3"/>
      <c r="O59" s="3"/>
      <c r="P59" s="278"/>
      <c r="Q59" s="278"/>
      <c r="R59" s="3"/>
      <c r="S59" s="280"/>
      <c r="T59" s="280"/>
      <c r="U59" s="3"/>
      <c r="V59" s="379"/>
      <c r="W59" s="379"/>
      <c r="X59" s="3"/>
      <c r="Y59" s="278"/>
      <c r="Z59" s="278"/>
      <c r="AA59" s="225"/>
    </row>
    <row r="60" spans="1:28" ht="20.100000000000001" customHeight="1">
      <c r="A60" s="1"/>
      <c r="D60" s="6"/>
      <c r="E60" s="200"/>
      <c r="F60" s="200"/>
      <c r="G60" s="3"/>
      <c r="H60" s="200"/>
      <c r="I60" s="200"/>
      <c r="J60" s="3"/>
      <c r="K60" s="200"/>
      <c r="L60" s="200"/>
      <c r="M60" s="3"/>
      <c r="N60" s="3"/>
      <c r="O60" s="3"/>
      <c r="P60" s="200"/>
      <c r="Q60" s="200"/>
      <c r="R60" s="3"/>
      <c r="S60" s="200"/>
      <c r="T60" s="200"/>
      <c r="U60" s="3"/>
      <c r="V60" s="200"/>
      <c r="W60" s="200"/>
      <c r="X60" s="3"/>
      <c r="Y60" s="200"/>
      <c r="Z60" s="200"/>
      <c r="AA60" s="225"/>
    </row>
    <row r="61" spans="1:28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25"/>
      <c r="W61" s="5"/>
      <c r="X61" s="281" t="s">
        <v>142</v>
      </c>
      <c r="Y61" s="281"/>
      <c r="Z61" s="281"/>
      <c r="AA61" s="281"/>
      <c r="AB61" s="5"/>
    </row>
    <row r="62" spans="1:28" ht="20.100000000000001" customHeight="1">
      <c r="A62" s="1"/>
      <c r="B62" s="277" t="s">
        <v>143</v>
      </c>
      <c r="C62" s="282">
        <v>0.375</v>
      </c>
      <c r="D62" s="282"/>
      <c r="E62" s="46"/>
      <c r="F62" s="374" t="str">
        <f>E52</f>
        <v>稲村フットボールクラブ</v>
      </c>
      <c r="G62" s="374"/>
      <c r="H62" s="374"/>
      <c r="I62" s="374"/>
      <c r="J62" s="374"/>
      <c r="K62" s="284">
        <f>M62+M63</f>
        <v>2</v>
      </c>
      <c r="L62" s="285" t="s">
        <v>144</v>
      </c>
      <c r="M62" s="199">
        <v>1</v>
      </c>
      <c r="N62" s="199" t="s">
        <v>145</v>
      </c>
      <c r="O62" s="199">
        <v>1</v>
      </c>
      <c r="P62" s="285" t="s">
        <v>146</v>
      </c>
      <c r="Q62" s="286">
        <f>O62+O63</f>
        <v>2</v>
      </c>
      <c r="R62" s="374" t="str">
        <f>H52</f>
        <v>喜連川ＳＣＪｒ</v>
      </c>
      <c r="S62" s="374"/>
      <c r="T62" s="374"/>
      <c r="U62" s="374"/>
      <c r="V62" s="374"/>
      <c r="W62" s="1"/>
      <c r="X62" s="287" t="s">
        <v>147</v>
      </c>
      <c r="Y62" s="287"/>
      <c r="Z62" s="287"/>
      <c r="AA62" s="287"/>
      <c r="AB62" s="1"/>
    </row>
    <row r="63" spans="1:28" ht="20.100000000000001" customHeight="1">
      <c r="A63" s="1"/>
      <c r="B63" s="277"/>
      <c r="C63" s="282"/>
      <c r="D63" s="282"/>
      <c r="E63" s="46"/>
      <c r="F63" s="374"/>
      <c r="G63" s="374"/>
      <c r="H63" s="374"/>
      <c r="I63" s="374"/>
      <c r="J63" s="374"/>
      <c r="K63" s="284"/>
      <c r="L63" s="285"/>
      <c r="M63" s="199">
        <v>1</v>
      </c>
      <c r="N63" s="199" t="s">
        <v>145</v>
      </c>
      <c r="O63" s="199">
        <v>1</v>
      </c>
      <c r="P63" s="285"/>
      <c r="Q63" s="286"/>
      <c r="R63" s="374"/>
      <c r="S63" s="374"/>
      <c r="T63" s="374"/>
      <c r="U63" s="374"/>
      <c r="V63" s="374"/>
      <c r="W63" s="1"/>
      <c r="X63" s="287"/>
      <c r="Y63" s="287"/>
      <c r="Z63" s="287"/>
      <c r="AA63" s="287"/>
      <c r="AB63" s="1"/>
    </row>
    <row r="64" spans="1:28" ht="20.100000000000001" customHeight="1">
      <c r="A64" s="1"/>
      <c r="B64" s="68"/>
      <c r="C64" s="58"/>
      <c r="D64" s="58"/>
      <c r="E64" s="46"/>
      <c r="F64" s="202"/>
      <c r="G64" s="202"/>
      <c r="H64" s="202"/>
      <c r="I64" s="202"/>
      <c r="J64" s="202"/>
      <c r="K64" s="206"/>
      <c r="L64" s="203"/>
      <c r="M64" s="199"/>
      <c r="N64" s="199"/>
      <c r="O64" s="199"/>
      <c r="P64" s="203"/>
      <c r="Q64" s="207"/>
      <c r="R64" s="202"/>
      <c r="S64" s="202"/>
      <c r="T64" s="202"/>
      <c r="U64" s="202"/>
      <c r="V64" s="202"/>
      <c r="W64" s="1"/>
      <c r="X64" s="204"/>
      <c r="Y64" s="204"/>
      <c r="Z64" s="204"/>
      <c r="AA64" s="204"/>
      <c r="AB64" s="1"/>
    </row>
    <row r="65" spans="1:28" ht="20.100000000000001" customHeight="1">
      <c r="A65" s="1"/>
      <c r="B65" s="277" t="s">
        <v>148</v>
      </c>
      <c r="C65" s="282">
        <v>0.40277777777777773</v>
      </c>
      <c r="D65" s="282"/>
      <c r="E65" s="46"/>
      <c r="F65" s="283" t="str">
        <f>P52</f>
        <v>呑竜ＦＣ</v>
      </c>
      <c r="G65" s="283"/>
      <c r="H65" s="283"/>
      <c r="I65" s="283"/>
      <c r="J65" s="283"/>
      <c r="K65" s="284">
        <f>M65+M66</f>
        <v>1</v>
      </c>
      <c r="L65" s="285" t="s">
        <v>144</v>
      </c>
      <c r="M65" s="199">
        <v>0</v>
      </c>
      <c r="N65" s="199" t="s">
        <v>145</v>
      </c>
      <c r="O65" s="199">
        <v>1</v>
      </c>
      <c r="P65" s="285" t="s">
        <v>146</v>
      </c>
      <c r="Q65" s="286">
        <f>O65+O66</f>
        <v>4</v>
      </c>
      <c r="R65" s="380" t="str">
        <f>S52</f>
        <v>ＦＣグランディール宇都宮</v>
      </c>
      <c r="S65" s="380"/>
      <c r="T65" s="380"/>
      <c r="U65" s="380"/>
      <c r="V65" s="380"/>
      <c r="W65" s="1"/>
      <c r="X65" s="287" t="s">
        <v>149</v>
      </c>
      <c r="Y65" s="287"/>
      <c r="Z65" s="287"/>
      <c r="AA65" s="287"/>
      <c r="AB65" s="1"/>
    </row>
    <row r="66" spans="1:28" ht="20.100000000000001" customHeight="1">
      <c r="A66" s="1"/>
      <c r="B66" s="277"/>
      <c r="C66" s="282"/>
      <c r="D66" s="282"/>
      <c r="E66" s="46"/>
      <c r="F66" s="283"/>
      <c r="G66" s="283"/>
      <c r="H66" s="283"/>
      <c r="I66" s="283"/>
      <c r="J66" s="283"/>
      <c r="K66" s="284"/>
      <c r="L66" s="285"/>
      <c r="M66" s="199">
        <v>1</v>
      </c>
      <c r="N66" s="199" t="s">
        <v>145</v>
      </c>
      <c r="O66" s="199">
        <v>3</v>
      </c>
      <c r="P66" s="285"/>
      <c r="Q66" s="286"/>
      <c r="R66" s="380"/>
      <c r="S66" s="380"/>
      <c r="T66" s="380"/>
      <c r="U66" s="380"/>
      <c r="V66" s="380"/>
      <c r="W66" s="1"/>
      <c r="X66" s="287"/>
      <c r="Y66" s="287"/>
      <c r="Z66" s="287"/>
      <c r="AA66" s="287"/>
      <c r="AB66" s="1"/>
    </row>
    <row r="67" spans="1:28" ht="20.100000000000001" customHeight="1">
      <c r="A67" s="1"/>
      <c r="B67" s="68"/>
      <c r="C67" s="58"/>
      <c r="D67" s="58"/>
      <c r="E67" s="46"/>
      <c r="F67" s="202"/>
      <c r="G67" s="202"/>
      <c r="H67" s="202"/>
      <c r="I67" s="202"/>
      <c r="J67" s="202"/>
      <c r="K67" s="206"/>
      <c r="L67" s="203"/>
      <c r="M67" s="199"/>
      <c r="N67" s="199"/>
      <c r="O67" s="199"/>
      <c r="P67" s="203"/>
      <c r="Q67" s="207"/>
      <c r="R67" s="202"/>
      <c r="S67" s="202"/>
      <c r="T67" s="202"/>
      <c r="U67" s="202"/>
      <c r="V67" s="202"/>
      <c r="W67" s="1"/>
      <c r="X67" s="204"/>
      <c r="Y67" s="204"/>
      <c r="Z67" s="204"/>
      <c r="AA67" s="204"/>
      <c r="AB67" s="1"/>
    </row>
    <row r="68" spans="1:28" ht="20.100000000000001" customHeight="1">
      <c r="A68" s="1"/>
      <c r="B68" s="277" t="s">
        <v>150</v>
      </c>
      <c r="C68" s="282">
        <v>0.43055555555555558</v>
      </c>
      <c r="D68" s="282"/>
      <c r="E68" s="46"/>
      <c r="F68" s="283" t="str">
        <f>E52</f>
        <v>稲村フットボールクラブ</v>
      </c>
      <c r="G68" s="283"/>
      <c r="H68" s="283"/>
      <c r="I68" s="283"/>
      <c r="J68" s="283"/>
      <c r="K68" s="284">
        <f>M68+M69</f>
        <v>0</v>
      </c>
      <c r="L68" s="285" t="s">
        <v>144</v>
      </c>
      <c r="M68" s="199">
        <v>0</v>
      </c>
      <c r="N68" s="199" t="s">
        <v>145</v>
      </c>
      <c r="O68" s="199">
        <v>2</v>
      </c>
      <c r="P68" s="285" t="s">
        <v>146</v>
      </c>
      <c r="Q68" s="286">
        <f>O68+O69</f>
        <v>2</v>
      </c>
      <c r="R68" s="373" t="str">
        <f>K52</f>
        <v>都賀クラブジュニア</v>
      </c>
      <c r="S68" s="373"/>
      <c r="T68" s="373"/>
      <c r="U68" s="373"/>
      <c r="V68" s="373"/>
      <c r="W68" s="1"/>
      <c r="X68" s="287" t="s">
        <v>151</v>
      </c>
      <c r="Y68" s="287"/>
      <c r="Z68" s="287"/>
      <c r="AA68" s="287"/>
      <c r="AB68" s="1"/>
    </row>
    <row r="69" spans="1:28" ht="20.100000000000001" customHeight="1">
      <c r="A69" s="1"/>
      <c r="B69" s="277"/>
      <c r="C69" s="282"/>
      <c r="D69" s="282"/>
      <c r="E69" s="46"/>
      <c r="F69" s="283"/>
      <c r="G69" s="283"/>
      <c r="H69" s="283"/>
      <c r="I69" s="283"/>
      <c r="J69" s="283"/>
      <c r="K69" s="284"/>
      <c r="L69" s="285"/>
      <c r="M69" s="199">
        <v>0</v>
      </c>
      <c r="N69" s="199" t="s">
        <v>145</v>
      </c>
      <c r="O69" s="199">
        <v>0</v>
      </c>
      <c r="P69" s="285"/>
      <c r="Q69" s="286"/>
      <c r="R69" s="373"/>
      <c r="S69" s="373"/>
      <c r="T69" s="373"/>
      <c r="U69" s="373"/>
      <c r="V69" s="373"/>
      <c r="W69" s="1"/>
      <c r="X69" s="287"/>
      <c r="Y69" s="287"/>
      <c r="Z69" s="287"/>
      <c r="AA69" s="287"/>
      <c r="AB69" s="1"/>
    </row>
    <row r="70" spans="1:28" ht="20.100000000000001" customHeight="1">
      <c r="A70" s="1"/>
      <c r="B70" s="68"/>
      <c r="C70" s="58"/>
      <c r="D70" s="58"/>
      <c r="E70" s="46"/>
      <c r="F70" s="202"/>
      <c r="G70" s="202"/>
      <c r="H70" s="202"/>
      <c r="I70" s="202"/>
      <c r="J70" s="202"/>
      <c r="K70" s="206"/>
      <c r="L70" s="203"/>
      <c r="M70" s="199"/>
      <c r="N70" s="199"/>
      <c r="O70" s="199"/>
      <c r="P70" s="203"/>
      <c r="Q70" s="207"/>
      <c r="R70" s="202"/>
      <c r="S70" s="202"/>
      <c r="T70" s="202"/>
      <c r="U70" s="202"/>
      <c r="V70" s="202"/>
      <c r="W70" s="1"/>
      <c r="X70" s="204"/>
      <c r="Y70" s="204"/>
      <c r="Z70" s="204"/>
      <c r="AA70" s="204"/>
      <c r="AB70" s="1"/>
    </row>
    <row r="71" spans="1:28" ht="20.100000000000001" customHeight="1">
      <c r="B71" s="277" t="s">
        <v>152</v>
      </c>
      <c r="C71" s="282">
        <v>0.45833333333333331</v>
      </c>
      <c r="D71" s="282"/>
      <c r="E71" s="46"/>
      <c r="F71" s="283" t="str">
        <f>P52</f>
        <v>呑竜ＦＣ</v>
      </c>
      <c r="G71" s="283"/>
      <c r="H71" s="283"/>
      <c r="I71" s="283"/>
      <c r="J71" s="283"/>
      <c r="K71" s="284">
        <f>M71+M72</f>
        <v>0</v>
      </c>
      <c r="L71" s="285" t="s">
        <v>144</v>
      </c>
      <c r="M71" s="199">
        <v>0</v>
      </c>
      <c r="N71" s="199" t="s">
        <v>145</v>
      </c>
      <c r="O71" s="199">
        <v>6</v>
      </c>
      <c r="P71" s="285" t="s">
        <v>146</v>
      </c>
      <c r="Q71" s="286">
        <f>O71+O72</f>
        <v>11</v>
      </c>
      <c r="R71" s="373" t="str">
        <f>V52</f>
        <v>祖母井クラブ</v>
      </c>
      <c r="S71" s="373"/>
      <c r="T71" s="373"/>
      <c r="U71" s="373"/>
      <c r="V71" s="373"/>
      <c r="W71" s="1"/>
      <c r="X71" s="287" t="s">
        <v>153</v>
      </c>
      <c r="Y71" s="287"/>
      <c r="Z71" s="287"/>
      <c r="AA71" s="287"/>
      <c r="AB71" s="1"/>
    </row>
    <row r="72" spans="1:28" ht="20.100000000000001" customHeight="1">
      <c r="B72" s="277"/>
      <c r="C72" s="282"/>
      <c r="D72" s="282"/>
      <c r="E72" s="46"/>
      <c r="F72" s="283"/>
      <c r="G72" s="283"/>
      <c r="H72" s="283"/>
      <c r="I72" s="283"/>
      <c r="J72" s="283"/>
      <c r="K72" s="284"/>
      <c r="L72" s="285"/>
      <c r="M72" s="199">
        <v>0</v>
      </c>
      <c r="N72" s="199" t="s">
        <v>145</v>
      </c>
      <c r="O72" s="199">
        <v>5</v>
      </c>
      <c r="P72" s="285"/>
      <c r="Q72" s="286"/>
      <c r="R72" s="373"/>
      <c r="S72" s="373"/>
      <c r="T72" s="373"/>
      <c r="U72" s="373"/>
      <c r="V72" s="373"/>
      <c r="W72" s="1"/>
      <c r="X72" s="287"/>
      <c r="Y72" s="287"/>
      <c r="Z72" s="287"/>
      <c r="AA72" s="287"/>
      <c r="AB72" s="1"/>
    </row>
    <row r="73" spans="1:28" ht="20.100000000000001" customHeight="1">
      <c r="A73" s="1"/>
      <c r="B73" s="68"/>
      <c r="C73" s="58"/>
      <c r="D73" s="58"/>
      <c r="E73" s="46"/>
      <c r="F73" s="202"/>
      <c r="G73" s="202"/>
      <c r="H73" s="202"/>
      <c r="I73" s="202"/>
      <c r="J73" s="202"/>
      <c r="K73" s="206"/>
      <c r="L73" s="203"/>
      <c r="M73" s="199"/>
      <c r="N73" s="199"/>
      <c r="O73" s="199"/>
      <c r="P73" s="203"/>
      <c r="Q73" s="207"/>
      <c r="R73" s="202"/>
      <c r="S73" s="202"/>
      <c r="T73" s="202"/>
      <c r="U73" s="202"/>
      <c r="V73" s="202"/>
      <c r="W73" s="1"/>
      <c r="X73" s="204"/>
      <c r="Y73" s="204"/>
      <c r="Z73" s="204"/>
      <c r="AA73" s="204"/>
      <c r="AB73" s="1"/>
    </row>
    <row r="74" spans="1:28" ht="20.100000000000001" customHeight="1">
      <c r="A74" s="1"/>
      <c r="B74" s="277" t="s">
        <v>154</v>
      </c>
      <c r="C74" s="282">
        <v>0.4861111111111111</v>
      </c>
      <c r="D74" s="282"/>
      <c r="E74" s="46"/>
      <c r="F74" s="283" t="str">
        <f>H52</f>
        <v>喜連川ＳＣＪｒ</v>
      </c>
      <c r="G74" s="283"/>
      <c r="H74" s="283"/>
      <c r="I74" s="283"/>
      <c r="J74" s="283"/>
      <c r="K74" s="284">
        <f>M74+M75</f>
        <v>0</v>
      </c>
      <c r="L74" s="285" t="s">
        <v>144</v>
      </c>
      <c r="M74" s="199">
        <v>0</v>
      </c>
      <c r="N74" s="199" t="s">
        <v>145</v>
      </c>
      <c r="O74" s="199">
        <v>1</v>
      </c>
      <c r="P74" s="285" t="s">
        <v>146</v>
      </c>
      <c r="Q74" s="286">
        <f>O74+O75</f>
        <v>5</v>
      </c>
      <c r="R74" s="373" t="str">
        <f>K52</f>
        <v>都賀クラブジュニア</v>
      </c>
      <c r="S74" s="373"/>
      <c r="T74" s="373"/>
      <c r="U74" s="373"/>
      <c r="V74" s="373"/>
      <c r="W74" s="1"/>
      <c r="X74" s="287" t="s">
        <v>155</v>
      </c>
      <c r="Y74" s="287"/>
      <c r="Z74" s="287"/>
      <c r="AA74" s="287"/>
      <c r="AB74" s="1"/>
    </row>
    <row r="75" spans="1:28" ht="20.100000000000001" customHeight="1">
      <c r="A75" s="1"/>
      <c r="B75" s="277"/>
      <c r="C75" s="282"/>
      <c r="D75" s="282"/>
      <c r="E75" s="46"/>
      <c r="F75" s="283"/>
      <c r="G75" s="283"/>
      <c r="H75" s="283"/>
      <c r="I75" s="283"/>
      <c r="J75" s="283"/>
      <c r="K75" s="284"/>
      <c r="L75" s="285"/>
      <c r="M75" s="199">
        <v>0</v>
      </c>
      <c r="N75" s="199" t="s">
        <v>145</v>
      </c>
      <c r="O75" s="199">
        <v>4</v>
      </c>
      <c r="P75" s="285"/>
      <c r="Q75" s="286"/>
      <c r="R75" s="373"/>
      <c r="S75" s="373"/>
      <c r="T75" s="373"/>
      <c r="U75" s="373"/>
      <c r="V75" s="373"/>
      <c r="W75" s="1"/>
      <c r="X75" s="287"/>
      <c r="Y75" s="287"/>
      <c r="Z75" s="287"/>
      <c r="AA75" s="287"/>
      <c r="AB75" s="1"/>
    </row>
    <row r="76" spans="1:28" ht="20.100000000000001" customHeight="1">
      <c r="A76" s="1"/>
      <c r="B76" s="68"/>
      <c r="C76" s="58"/>
      <c r="D76" s="58"/>
      <c r="E76" s="46"/>
      <c r="F76" s="202"/>
      <c r="G76" s="202"/>
      <c r="H76" s="202"/>
      <c r="I76" s="202"/>
      <c r="J76" s="202"/>
      <c r="K76" s="206"/>
      <c r="L76" s="203"/>
      <c r="M76" s="199"/>
      <c r="N76" s="199"/>
      <c r="O76" s="199"/>
      <c r="P76" s="203"/>
      <c r="Q76" s="207"/>
      <c r="R76" s="202"/>
      <c r="S76" s="202"/>
      <c r="T76" s="202"/>
      <c r="U76" s="202"/>
      <c r="V76" s="202"/>
      <c r="W76" s="1"/>
      <c r="X76" s="204"/>
      <c r="Y76" s="204"/>
      <c r="Z76" s="204"/>
      <c r="AA76" s="204"/>
      <c r="AB76" s="1"/>
    </row>
    <row r="77" spans="1:28" ht="20.100000000000001" customHeight="1">
      <c r="A77" s="1"/>
      <c r="B77" s="277" t="s">
        <v>156</v>
      </c>
      <c r="C77" s="282">
        <v>0.51388888888888895</v>
      </c>
      <c r="D77" s="282"/>
      <c r="E77" s="46"/>
      <c r="F77" s="322" t="str">
        <f>S52</f>
        <v>ＦＣグランディール宇都宮</v>
      </c>
      <c r="G77" s="322"/>
      <c r="H77" s="322"/>
      <c r="I77" s="322"/>
      <c r="J77" s="322"/>
      <c r="K77" s="284">
        <f>M77+M78</f>
        <v>0</v>
      </c>
      <c r="L77" s="285" t="s">
        <v>144</v>
      </c>
      <c r="M77" s="199">
        <v>0</v>
      </c>
      <c r="N77" s="199" t="s">
        <v>145</v>
      </c>
      <c r="O77" s="199">
        <v>3</v>
      </c>
      <c r="P77" s="285" t="s">
        <v>146</v>
      </c>
      <c r="Q77" s="286">
        <f>O77+O78</f>
        <v>5</v>
      </c>
      <c r="R77" s="373" t="str">
        <f>V52</f>
        <v>祖母井クラブ</v>
      </c>
      <c r="S77" s="373"/>
      <c r="T77" s="373"/>
      <c r="U77" s="373"/>
      <c r="V77" s="373"/>
      <c r="W77" s="1"/>
      <c r="X77" s="287" t="s">
        <v>157</v>
      </c>
      <c r="Y77" s="287"/>
      <c r="Z77" s="287"/>
      <c r="AA77" s="287"/>
      <c r="AB77" s="1"/>
    </row>
    <row r="78" spans="1:28" ht="20.100000000000001" customHeight="1">
      <c r="A78" s="1"/>
      <c r="B78" s="277"/>
      <c r="C78" s="282"/>
      <c r="D78" s="282"/>
      <c r="E78" s="46"/>
      <c r="F78" s="322"/>
      <c r="G78" s="322"/>
      <c r="H78" s="322"/>
      <c r="I78" s="322"/>
      <c r="J78" s="322"/>
      <c r="K78" s="284"/>
      <c r="L78" s="285"/>
      <c r="M78" s="199">
        <v>0</v>
      </c>
      <c r="N78" s="199" t="s">
        <v>145</v>
      </c>
      <c r="O78" s="199">
        <v>2</v>
      </c>
      <c r="P78" s="285"/>
      <c r="Q78" s="286"/>
      <c r="R78" s="373"/>
      <c r="S78" s="373"/>
      <c r="T78" s="373"/>
      <c r="U78" s="373"/>
      <c r="V78" s="373"/>
      <c r="W78" s="1"/>
      <c r="X78" s="287"/>
      <c r="Y78" s="287"/>
      <c r="Z78" s="287"/>
      <c r="AA78" s="287"/>
      <c r="AB78" s="1"/>
    </row>
    <row r="79" spans="1:28" ht="20.100000000000001" customHeight="1">
      <c r="A79" s="1"/>
      <c r="B79" s="68"/>
      <c r="C79" s="58"/>
      <c r="D79" s="58"/>
      <c r="E79" s="46"/>
      <c r="F79" s="69"/>
      <c r="G79" s="69"/>
      <c r="H79" s="69"/>
      <c r="I79" s="69"/>
      <c r="J79" s="69"/>
      <c r="K79" s="206"/>
      <c r="L79" s="203"/>
      <c r="M79" s="1"/>
      <c r="N79" s="199"/>
      <c r="O79" s="207"/>
      <c r="P79" s="203"/>
      <c r="Q79" s="207"/>
      <c r="R79" s="69"/>
      <c r="S79" s="69"/>
      <c r="T79" s="69"/>
      <c r="U79" s="69"/>
      <c r="V79" s="69"/>
      <c r="W79" s="1"/>
      <c r="X79" s="204"/>
      <c r="Y79" s="204"/>
      <c r="Z79" s="204"/>
      <c r="AA79" s="204"/>
      <c r="AB79" s="1"/>
    </row>
    <row r="80" spans="1:28" ht="20.100000000000001" customHeight="1"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</row>
    <row r="81" spans="3:27" ht="20.100000000000001" customHeight="1">
      <c r="C81" s="288" t="str">
        <f>H48&amp; CHAR(10) &amp;"リーグ"</f>
        <v>H
リーグ</v>
      </c>
      <c r="D81" s="289"/>
      <c r="E81" s="334" t="str">
        <f>E52</f>
        <v>稲村フットボールクラブ</v>
      </c>
      <c r="F81" s="335"/>
      <c r="G81" s="296" t="str">
        <f>H52</f>
        <v>喜連川ＳＣＪｒ</v>
      </c>
      <c r="H81" s="297"/>
      <c r="I81" s="296" t="str">
        <f>K52</f>
        <v>都賀クラブジュニア</v>
      </c>
      <c r="J81" s="297"/>
      <c r="K81" s="300" t="s">
        <v>158</v>
      </c>
      <c r="L81" s="300" t="s">
        <v>159</v>
      </c>
      <c r="M81" s="300" t="s">
        <v>160</v>
      </c>
      <c r="N81" s="226"/>
      <c r="O81" s="288" t="str">
        <f>S48&amp; CHAR(10) &amp;"リーグ"</f>
        <v>HH
リーグ</v>
      </c>
      <c r="P81" s="289"/>
      <c r="Q81" s="296" t="str">
        <f>P52</f>
        <v>呑竜ＦＣ</v>
      </c>
      <c r="R81" s="297"/>
      <c r="S81" s="328" t="str">
        <f>S52</f>
        <v>ＦＣグランディール宇都宮</v>
      </c>
      <c r="T81" s="329"/>
      <c r="U81" s="296" t="str">
        <f>V52</f>
        <v>祖母井クラブ</v>
      </c>
      <c r="V81" s="297"/>
      <c r="W81" s="300" t="s">
        <v>158</v>
      </c>
      <c r="X81" s="300" t="s">
        <v>159</v>
      </c>
      <c r="Y81" s="300" t="s">
        <v>160</v>
      </c>
      <c r="Z81" s="225"/>
      <c r="AA81" s="225"/>
    </row>
    <row r="82" spans="3:27" ht="20.100000000000001" customHeight="1">
      <c r="C82" s="290"/>
      <c r="D82" s="291"/>
      <c r="E82" s="336"/>
      <c r="F82" s="337"/>
      <c r="G82" s="298"/>
      <c r="H82" s="299"/>
      <c r="I82" s="298"/>
      <c r="J82" s="299"/>
      <c r="K82" s="301"/>
      <c r="L82" s="301"/>
      <c r="M82" s="301"/>
      <c r="N82" s="226"/>
      <c r="O82" s="290"/>
      <c r="P82" s="291"/>
      <c r="Q82" s="298"/>
      <c r="R82" s="299"/>
      <c r="S82" s="330"/>
      <c r="T82" s="331"/>
      <c r="U82" s="298"/>
      <c r="V82" s="299"/>
      <c r="W82" s="301"/>
      <c r="X82" s="301"/>
      <c r="Y82" s="301"/>
      <c r="Z82" s="225"/>
      <c r="AA82" s="225"/>
    </row>
    <row r="83" spans="3:27" ht="20.100000000000001" customHeight="1">
      <c r="C83" s="338" t="str">
        <f>E52</f>
        <v>稲村フットボールクラブ</v>
      </c>
      <c r="D83" s="339"/>
      <c r="E83" s="229"/>
      <c r="F83" s="230"/>
      <c r="G83" s="231">
        <f>K62</f>
        <v>2</v>
      </c>
      <c r="H83" s="232">
        <f>Q62</f>
        <v>2</v>
      </c>
      <c r="I83" s="231">
        <f>K68</f>
        <v>0</v>
      </c>
      <c r="J83" s="232">
        <f>Q68</f>
        <v>2</v>
      </c>
      <c r="K83" s="306">
        <f>COUNTIF(E84:J84,"○")*3+COUNTIF(E84:J84,"△")</f>
        <v>1</v>
      </c>
      <c r="L83" s="253">
        <f>E83-F83+G83-H83+I83-J83</f>
        <v>-2</v>
      </c>
      <c r="M83" s="306">
        <v>2</v>
      </c>
      <c r="N83" s="226"/>
      <c r="O83" s="302" t="str">
        <f>P52</f>
        <v>呑竜ＦＣ</v>
      </c>
      <c r="P83" s="303"/>
      <c r="Q83" s="229"/>
      <c r="R83" s="230"/>
      <c r="S83" s="231">
        <f>K65</f>
        <v>1</v>
      </c>
      <c r="T83" s="232">
        <f>Q65</f>
        <v>4</v>
      </c>
      <c r="U83" s="231">
        <f>K71</f>
        <v>0</v>
      </c>
      <c r="V83" s="232">
        <f>Q71</f>
        <v>11</v>
      </c>
      <c r="W83" s="306">
        <f>COUNTIF(Q84:V84,"○")*3+COUNTIF(Q84:V84,"△")</f>
        <v>0</v>
      </c>
      <c r="X83" s="253">
        <f>Q83-R83+S83-T83+U83-V83</f>
        <v>-14</v>
      </c>
      <c r="Y83" s="306">
        <v>3</v>
      </c>
      <c r="Z83" s="225"/>
      <c r="AA83" s="225"/>
    </row>
    <row r="84" spans="3:27" ht="20.100000000000001" customHeight="1">
      <c r="C84" s="340"/>
      <c r="D84" s="341"/>
      <c r="E84" s="231"/>
      <c r="F84" s="233"/>
      <c r="G84" s="312" t="str">
        <f>IF(G83&gt;H83,"○",IF(G83&lt;H83,"×",IF(G83=H83,"△")))</f>
        <v>△</v>
      </c>
      <c r="H84" s="313"/>
      <c r="I84" s="312" t="str">
        <f t="shared" ref="I84" si="4">IF(I83&gt;J83,"○",IF(I83&lt;J83,"×",IF(I83=J83,"△")))</f>
        <v>×</v>
      </c>
      <c r="J84" s="313"/>
      <c r="K84" s="307"/>
      <c r="L84" s="318"/>
      <c r="M84" s="307"/>
      <c r="N84" s="226"/>
      <c r="O84" s="304"/>
      <c r="P84" s="305"/>
      <c r="Q84" s="231"/>
      <c r="R84" s="233"/>
      <c r="S84" s="312" t="str">
        <f>IF(S83&gt;T83,"○",IF(S83&lt;T83,"×",IF(S83=T83,"△")))</f>
        <v>×</v>
      </c>
      <c r="T84" s="313"/>
      <c r="U84" s="312" t="str">
        <f t="shared" ref="U84" si="5">IF(U83&gt;V83,"○",IF(U83&lt;V83,"×",IF(U83=V83,"△")))</f>
        <v>×</v>
      </c>
      <c r="V84" s="313"/>
      <c r="W84" s="307"/>
      <c r="X84" s="318"/>
      <c r="Y84" s="307"/>
      <c r="Z84" s="225"/>
      <c r="AA84" s="225"/>
    </row>
    <row r="85" spans="3:27" ht="20.100000000000001" customHeight="1">
      <c r="C85" s="302" t="str">
        <f>H52</f>
        <v>喜連川ＳＣＪｒ</v>
      </c>
      <c r="D85" s="303"/>
      <c r="E85" s="231">
        <f>Q62</f>
        <v>2</v>
      </c>
      <c r="F85" s="232">
        <f>K62</f>
        <v>2</v>
      </c>
      <c r="G85" s="229"/>
      <c r="H85" s="230"/>
      <c r="I85" s="231">
        <f>K74</f>
        <v>0</v>
      </c>
      <c r="J85" s="232">
        <f>Q74</f>
        <v>5</v>
      </c>
      <c r="K85" s="306">
        <f>COUNTIF(E86:J86,"○")*3+COUNTIF(E86:J86,"△")</f>
        <v>1</v>
      </c>
      <c r="L85" s="253">
        <f>E85-F85+G85-H85+I85-J85</f>
        <v>-5</v>
      </c>
      <c r="M85" s="306">
        <v>3</v>
      </c>
      <c r="N85" s="226"/>
      <c r="O85" s="324" t="str">
        <f>S52</f>
        <v>ＦＣグランディール宇都宮</v>
      </c>
      <c r="P85" s="325"/>
      <c r="Q85" s="231">
        <f>Q65</f>
        <v>4</v>
      </c>
      <c r="R85" s="232">
        <f>K65</f>
        <v>1</v>
      </c>
      <c r="S85" s="229"/>
      <c r="T85" s="230"/>
      <c r="U85" s="231">
        <f>K77</f>
        <v>0</v>
      </c>
      <c r="V85" s="232">
        <f>Q77</f>
        <v>5</v>
      </c>
      <c r="W85" s="306">
        <f>COUNTIF(Q86:V86,"○")*3+COUNTIF(Q86:V86,"△")</f>
        <v>3</v>
      </c>
      <c r="X85" s="253">
        <f>Q85-R85+S85-T85+U85-V85</f>
        <v>-2</v>
      </c>
      <c r="Y85" s="306">
        <v>2</v>
      </c>
      <c r="Z85" s="225"/>
      <c r="AA85" s="225"/>
    </row>
    <row r="86" spans="3:27" ht="20.100000000000001" customHeight="1">
      <c r="C86" s="304"/>
      <c r="D86" s="305"/>
      <c r="E86" s="312" t="str">
        <f>IF(E85&gt;F85,"○",IF(E85&lt;F85,"×",IF(E85=F85,"△")))</f>
        <v>△</v>
      </c>
      <c r="F86" s="313"/>
      <c r="G86" s="231"/>
      <c r="H86" s="233"/>
      <c r="I86" s="312" t="str">
        <f>IF(I85&gt;J85,"○",IF(I85&lt;J85,"×",IF(I85=J85,"△")))</f>
        <v>×</v>
      </c>
      <c r="J86" s="313"/>
      <c r="K86" s="307"/>
      <c r="L86" s="318"/>
      <c r="M86" s="307"/>
      <c r="N86" s="226"/>
      <c r="O86" s="326"/>
      <c r="P86" s="327"/>
      <c r="Q86" s="312" t="str">
        <f>IF(Q85&gt;R85,"○",IF(Q85&lt;R85,"×",IF(Q85=R85,"△")))</f>
        <v>○</v>
      </c>
      <c r="R86" s="313"/>
      <c r="S86" s="231"/>
      <c r="T86" s="233"/>
      <c r="U86" s="312" t="str">
        <f>IF(U85&gt;V85,"○",IF(U85&lt;V85,"×",IF(U85=V85,"△")))</f>
        <v>×</v>
      </c>
      <c r="V86" s="313"/>
      <c r="W86" s="307"/>
      <c r="X86" s="318"/>
      <c r="Y86" s="307"/>
      <c r="Z86" s="225"/>
      <c r="AA86" s="225"/>
    </row>
    <row r="87" spans="3:27" ht="20.100000000000001" customHeight="1">
      <c r="C87" s="302" t="str">
        <f>K52</f>
        <v>都賀クラブジュニア</v>
      </c>
      <c r="D87" s="303"/>
      <c r="E87" s="234">
        <f>Q68</f>
        <v>2</v>
      </c>
      <c r="F87" s="232">
        <f>K68</f>
        <v>0</v>
      </c>
      <c r="G87" s="234">
        <f>Q74</f>
        <v>5</v>
      </c>
      <c r="H87" s="232">
        <f>K74</f>
        <v>0</v>
      </c>
      <c r="I87" s="229"/>
      <c r="J87" s="230"/>
      <c r="K87" s="253">
        <f>COUNTIF(E88:J88,"○")*3+COUNTIF(E88:J88,"△")</f>
        <v>6</v>
      </c>
      <c r="L87" s="253">
        <f>E87-F87+G87-H87+I87-J87</f>
        <v>7</v>
      </c>
      <c r="M87" s="253">
        <v>1</v>
      </c>
      <c r="N87" s="226"/>
      <c r="O87" s="302" t="str">
        <f>V52</f>
        <v>祖母井クラブ</v>
      </c>
      <c r="P87" s="303"/>
      <c r="Q87" s="234">
        <f>Q71</f>
        <v>11</v>
      </c>
      <c r="R87" s="232">
        <f>K71</f>
        <v>0</v>
      </c>
      <c r="S87" s="234">
        <f>Q77</f>
        <v>5</v>
      </c>
      <c r="T87" s="232">
        <f>K77</f>
        <v>0</v>
      </c>
      <c r="U87" s="229"/>
      <c r="V87" s="230"/>
      <c r="W87" s="253">
        <f>COUNTIF(Q88:V88,"○")*3+COUNTIF(Q88:V88,"△")</f>
        <v>6</v>
      </c>
      <c r="X87" s="253">
        <f>Q87-R87+S87-T87+U87-V87</f>
        <v>16</v>
      </c>
      <c r="Y87" s="253">
        <v>1</v>
      </c>
      <c r="Z87" s="225"/>
      <c r="AA87" s="225"/>
    </row>
    <row r="88" spans="3:27" ht="20.100000000000001" customHeight="1">
      <c r="C88" s="304"/>
      <c r="D88" s="305"/>
      <c r="E88" s="312" t="str">
        <f>IF(E87&gt;F87,"○",IF(E87&lt;F87,"×",IF(E87=F87,"△")))</f>
        <v>○</v>
      </c>
      <c r="F88" s="313"/>
      <c r="G88" s="312" t="str">
        <f>IF(G87&gt;H87,"○",IF(G87&lt;H87,"×",IF(G87=H87,"△")))</f>
        <v>○</v>
      </c>
      <c r="H88" s="313"/>
      <c r="I88" s="231"/>
      <c r="J88" s="233"/>
      <c r="K88" s="318"/>
      <c r="L88" s="318"/>
      <c r="M88" s="318"/>
      <c r="N88" s="226"/>
      <c r="O88" s="304"/>
      <c r="P88" s="305"/>
      <c r="Q88" s="312" t="str">
        <f t="shared" ref="Q88" si="6">IF(Q87&gt;R87,"○",IF(Q87&lt;R87,"×",IF(Q87=R87,"△")))</f>
        <v>○</v>
      </c>
      <c r="R88" s="313"/>
      <c r="S88" s="312" t="str">
        <f t="shared" ref="S88" si="7">IF(S87&gt;T87,"○",IF(S87&lt;T87,"×",IF(S87=T87,"△")))</f>
        <v>○</v>
      </c>
      <c r="T88" s="313"/>
      <c r="U88" s="231"/>
      <c r="V88" s="233"/>
      <c r="W88" s="318"/>
      <c r="X88" s="318"/>
      <c r="Y88" s="318"/>
      <c r="Z88" s="225"/>
      <c r="AA88" s="225"/>
    </row>
    <row r="89" spans="3:27" ht="20.100000000000001" customHeight="1"/>
    <row r="90" spans="3:27" ht="20.100000000000001" customHeight="1"/>
  </sheetData>
  <mergeCells count="2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8"/>
    <mergeCell ref="C17:D18"/>
    <mergeCell ref="F17:J18"/>
    <mergeCell ref="K17:K18"/>
    <mergeCell ref="L17:L18"/>
    <mergeCell ref="P17:P18"/>
    <mergeCell ref="Q17:Q18"/>
    <mergeCell ref="R17:V18"/>
    <mergeCell ref="X17:AA18"/>
    <mergeCell ref="X20:AA21"/>
    <mergeCell ref="B23:B24"/>
    <mergeCell ref="C23:D24"/>
    <mergeCell ref="F23:J24"/>
    <mergeCell ref="K23:K24"/>
    <mergeCell ref="L23:L24"/>
    <mergeCell ref="P23:P24"/>
    <mergeCell ref="Q23:Q24"/>
    <mergeCell ref="B20:B21"/>
    <mergeCell ref="C20:D21"/>
    <mergeCell ref="F20:J21"/>
    <mergeCell ref="K20:K21"/>
    <mergeCell ref="L20:L21"/>
    <mergeCell ref="P20:P21"/>
    <mergeCell ref="R23:V24"/>
    <mergeCell ref="X23:AA24"/>
    <mergeCell ref="B32:B33"/>
    <mergeCell ref="C32:D33"/>
    <mergeCell ref="F32:J33"/>
    <mergeCell ref="K32:K33"/>
    <mergeCell ref="L32:L33"/>
    <mergeCell ref="P32:P33"/>
    <mergeCell ref="Q32:Q33"/>
    <mergeCell ref="R32:V33"/>
    <mergeCell ref="Q20:Q21"/>
    <mergeCell ref="R20:V21"/>
    <mergeCell ref="X26:AA27"/>
    <mergeCell ref="B29:B30"/>
    <mergeCell ref="C29:D30"/>
    <mergeCell ref="F29:J30"/>
    <mergeCell ref="K29:K30"/>
    <mergeCell ref="L29:L30"/>
    <mergeCell ref="P29:P30"/>
    <mergeCell ref="Q29:Q30"/>
    <mergeCell ref="R29:V30"/>
    <mergeCell ref="X29:AA30"/>
    <mergeCell ref="B26:B27"/>
    <mergeCell ref="C26:D27"/>
    <mergeCell ref="F26:J27"/>
    <mergeCell ref="K26:K27"/>
    <mergeCell ref="L26:L27"/>
    <mergeCell ref="P26:P27"/>
    <mergeCell ref="Q26:Q27"/>
    <mergeCell ref="R26:V27"/>
    <mergeCell ref="X32:AA33"/>
    <mergeCell ref="C36:D37"/>
    <mergeCell ref="E36:F37"/>
    <mergeCell ref="G36:H37"/>
    <mergeCell ref="I36:J37"/>
    <mergeCell ref="K36:K37"/>
    <mergeCell ref="L36:L37"/>
    <mergeCell ref="M36:M37"/>
    <mergeCell ref="C40:D41"/>
    <mergeCell ref="K40:K41"/>
    <mergeCell ref="L40:L41"/>
    <mergeCell ref="M40:M41"/>
    <mergeCell ref="O40:P41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W40:W41"/>
    <mergeCell ref="X40:X41"/>
    <mergeCell ref="Y40:Y41"/>
    <mergeCell ref="E41:F41"/>
    <mergeCell ref="I41:J41"/>
    <mergeCell ref="Q41:R41"/>
    <mergeCell ref="U41:V41"/>
    <mergeCell ref="I39:J39"/>
    <mergeCell ref="S39:T39"/>
    <mergeCell ref="U39:V39"/>
    <mergeCell ref="X42:X43"/>
    <mergeCell ref="Y42:Y43"/>
    <mergeCell ref="E43:F43"/>
    <mergeCell ref="G43:H43"/>
    <mergeCell ref="Q43:R43"/>
    <mergeCell ref="S43:T43"/>
    <mergeCell ref="C42:D43"/>
    <mergeCell ref="K42:K43"/>
    <mergeCell ref="L42:L43"/>
    <mergeCell ref="M42:M43"/>
    <mergeCell ref="O42:P43"/>
    <mergeCell ref="W42:W43"/>
    <mergeCell ref="H46:L46"/>
    <mergeCell ref="O46:Q46"/>
    <mergeCell ref="R46:AA46"/>
    <mergeCell ref="H48:I48"/>
    <mergeCell ref="S48:T48"/>
    <mergeCell ref="E51:F51"/>
    <mergeCell ref="H51:I51"/>
    <mergeCell ref="K51:L51"/>
    <mergeCell ref="P51:Q51"/>
    <mergeCell ref="S51:T51"/>
    <mergeCell ref="V51:W51"/>
    <mergeCell ref="Y51:Z51"/>
    <mergeCell ref="E52:F59"/>
    <mergeCell ref="H52:I59"/>
    <mergeCell ref="K52:L59"/>
    <mergeCell ref="P52:Q59"/>
    <mergeCell ref="S52:T59"/>
    <mergeCell ref="V52:W59"/>
    <mergeCell ref="Y52:Z59"/>
    <mergeCell ref="X61:AA61"/>
    <mergeCell ref="B62:B63"/>
    <mergeCell ref="C62:D63"/>
    <mergeCell ref="F62:J63"/>
    <mergeCell ref="K62:K63"/>
    <mergeCell ref="L62:L63"/>
    <mergeCell ref="P62:P63"/>
    <mergeCell ref="Q62:Q63"/>
    <mergeCell ref="R62:V63"/>
    <mergeCell ref="X62:AA63"/>
    <mergeCell ref="X65:AA66"/>
    <mergeCell ref="B68:B69"/>
    <mergeCell ref="C68:D69"/>
    <mergeCell ref="F68:J69"/>
    <mergeCell ref="K68:K69"/>
    <mergeCell ref="L68:L69"/>
    <mergeCell ref="P68:P69"/>
    <mergeCell ref="Q68:Q69"/>
    <mergeCell ref="B65:B66"/>
    <mergeCell ref="C65:D66"/>
    <mergeCell ref="F65:J66"/>
    <mergeCell ref="K65:K66"/>
    <mergeCell ref="L65:L66"/>
    <mergeCell ref="P65:P66"/>
    <mergeCell ref="R68:V69"/>
    <mergeCell ref="X68:AA69"/>
    <mergeCell ref="B77:B78"/>
    <mergeCell ref="C77:D78"/>
    <mergeCell ref="F77:J78"/>
    <mergeCell ref="K77:K78"/>
    <mergeCell ref="L77:L78"/>
    <mergeCell ref="P77:P78"/>
    <mergeCell ref="Q77:Q78"/>
    <mergeCell ref="R77:V78"/>
    <mergeCell ref="Q65:Q66"/>
    <mergeCell ref="R65:V66"/>
    <mergeCell ref="X71:AA72"/>
    <mergeCell ref="B74:B75"/>
    <mergeCell ref="C74:D75"/>
    <mergeCell ref="F74:J75"/>
    <mergeCell ref="K74:K75"/>
    <mergeCell ref="L74:L75"/>
    <mergeCell ref="P74:P75"/>
    <mergeCell ref="Q74:Q75"/>
    <mergeCell ref="R74:V75"/>
    <mergeCell ref="X74:AA75"/>
    <mergeCell ref="B71:B72"/>
    <mergeCell ref="C71:D72"/>
    <mergeCell ref="F71:J72"/>
    <mergeCell ref="K71:K72"/>
    <mergeCell ref="L71:L72"/>
    <mergeCell ref="P71:P72"/>
    <mergeCell ref="Q71:Q72"/>
    <mergeCell ref="R71:V72"/>
    <mergeCell ref="X77:AA78"/>
    <mergeCell ref="C81:D82"/>
    <mergeCell ref="E81:F82"/>
    <mergeCell ref="G81:H82"/>
    <mergeCell ref="I81:J82"/>
    <mergeCell ref="K81:K82"/>
    <mergeCell ref="L81:L82"/>
    <mergeCell ref="M81:M82"/>
    <mergeCell ref="C85:D86"/>
    <mergeCell ref="K85:K86"/>
    <mergeCell ref="L85:L86"/>
    <mergeCell ref="M85:M86"/>
    <mergeCell ref="O85:P86"/>
    <mergeCell ref="Y81:Y82"/>
    <mergeCell ref="C83:D84"/>
    <mergeCell ref="K83:K84"/>
    <mergeCell ref="L83:L84"/>
    <mergeCell ref="M83:M84"/>
    <mergeCell ref="O83:P84"/>
    <mergeCell ref="W83:W84"/>
    <mergeCell ref="X83:X84"/>
    <mergeCell ref="Y83:Y84"/>
    <mergeCell ref="G84:H84"/>
    <mergeCell ref="O81:P82"/>
    <mergeCell ref="Q81:R82"/>
    <mergeCell ref="S81:T82"/>
    <mergeCell ref="U81:V82"/>
    <mergeCell ref="W81:W82"/>
    <mergeCell ref="X81:X82"/>
    <mergeCell ref="W85:W86"/>
    <mergeCell ref="X85:X86"/>
    <mergeCell ref="Y85:Y86"/>
    <mergeCell ref="E86:F86"/>
    <mergeCell ref="I86:J86"/>
    <mergeCell ref="Q86:R86"/>
    <mergeCell ref="U86:V86"/>
    <mergeCell ref="I84:J84"/>
    <mergeCell ref="S84:T84"/>
    <mergeCell ref="U84:V84"/>
    <mergeCell ref="X87:X88"/>
    <mergeCell ref="Y87:Y88"/>
    <mergeCell ref="E88:F88"/>
    <mergeCell ref="G88:H88"/>
    <mergeCell ref="Q88:R88"/>
    <mergeCell ref="S88:T88"/>
    <mergeCell ref="C87:D88"/>
    <mergeCell ref="K87:K88"/>
    <mergeCell ref="L87:L88"/>
    <mergeCell ref="M87:M88"/>
    <mergeCell ref="O87:P88"/>
    <mergeCell ref="W87:W88"/>
  </mergeCells>
  <phoneticPr fontId="3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4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74"/>
  <sheetViews>
    <sheetView view="pageBreakPreview" zoomScaleNormal="100" zoomScaleSheetLayoutView="100" workbookViewId="0"/>
  </sheetViews>
  <sheetFormatPr defaultRowHeight="13.2"/>
  <cols>
    <col min="1" max="5" width="5.6640625" customWidth="1"/>
    <col min="6" max="6" width="2.6640625" customWidth="1"/>
    <col min="7" max="7" width="2.88671875" customWidth="1"/>
    <col min="8" max="20" width="5.6640625" customWidth="1"/>
    <col min="21" max="21" width="2.88671875" customWidth="1"/>
    <col min="22" max="22" width="2.6640625" customWidth="1"/>
    <col min="23" max="27" width="5.6640625" customWidth="1"/>
    <col min="259" max="283" width="5.6640625" customWidth="1"/>
    <col min="515" max="539" width="5.6640625" customWidth="1"/>
    <col min="771" max="795" width="5.6640625" customWidth="1"/>
    <col min="1027" max="1051" width="5.6640625" customWidth="1"/>
    <col min="1283" max="1307" width="5.6640625" customWidth="1"/>
    <col min="1539" max="1563" width="5.6640625" customWidth="1"/>
    <col min="1795" max="1819" width="5.6640625" customWidth="1"/>
    <col min="2051" max="2075" width="5.6640625" customWidth="1"/>
    <col min="2307" max="2331" width="5.6640625" customWidth="1"/>
    <col min="2563" max="2587" width="5.6640625" customWidth="1"/>
    <col min="2819" max="2843" width="5.6640625" customWidth="1"/>
    <col min="3075" max="3099" width="5.6640625" customWidth="1"/>
    <col min="3331" max="3355" width="5.6640625" customWidth="1"/>
    <col min="3587" max="3611" width="5.6640625" customWidth="1"/>
    <col min="3843" max="3867" width="5.6640625" customWidth="1"/>
    <col min="4099" max="4123" width="5.6640625" customWidth="1"/>
    <col min="4355" max="4379" width="5.6640625" customWidth="1"/>
    <col min="4611" max="4635" width="5.6640625" customWidth="1"/>
    <col min="4867" max="4891" width="5.6640625" customWidth="1"/>
    <col min="5123" max="5147" width="5.6640625" customWidth="1"/>
    <col min="5379" max="5403" width="5.6640625" customWidth="1"/>
    <col min="5635" max="5659" width="5.6640625" customWidth="1"/>
    <col min="5891" max="5915" width="5.6640625" customWidth="1"/>
    <col min="6147" max="6171" width="5.6640625" customWidth="1"/>
    <col min="6403" max="6427" width="5.6640625" customWidth="1"/>
    <col min="6659" max="6683" width="5.6640625" customWidth="1"/>
    <col min="6915" max="6939" width="5.6640625" customWidth="1"/>
    <col min="7171" max="7195" width="5.6640625" customWidth="1"/>
    <col min="7427" max="7451" width="5.6640625" customWidth="1"/>
    <col min="7683" max="7707" width="5.6640625" customWidth="1"/>
    <col min="7939" max="7963" width="5.6640625" customWidth="1"/>
    <col min="8195" max="8219" width="5.6640625" customWidth="1"/>
    <col min="8451" max="8475" width="5.6640625" customWidth="1"/>
    <col min="8707" max="8731" width="5.6640625" customWidth="1"/>
    <col min="8963" max="8987" width="5.6640625" customWidth="1"/>
    <col min="9219" max="9243" width="5.6640625" customWidth="1"/>
    <col min="9475" max="9499" width="5.6640625" customWidth="1"/>
    <col min="9731" max="9755" width="5.6640625" customWidth="1"/>
    <col min="9987" max="10011" width="5.6640625" customWidth="1"/>
    <col min="10243" max="10267" width="5.6640625" customWidth="1"/>
    <col min="10499" max="10523" width="5.6640625" customWidth="1"/>
    <col min="10755" max="10779" width="5.6640625" customWidth="1"/>
    <col min="11011" max="11035" width="5.6640625" customWidth="1"/>
    <col min="11267" max="11291" width="5.6640625" customWidth="1"/>
    <col min="11523" max="11547" width="5.6640625" customWidth="1"/>
    <col min="11779" max="11803" width="5.6640625" customWidth="1"/>
    <col min="12035" max="12059" width="5.6640625" customWidth="1"/>
    <col min="12291" max="12315" width="5.6640625" customWidth="1"/>
    <col min="12547" max="12571" width="5.6640625" customWidth="1"/>
    <col min="12803" max="12827" width="5.6640625" customWidth="1"/>
    <col min="13059" max="13083" width="5.6640625" customWidth="1"/>
    <col min="13315" max="13339" width="5.6640625" customWidth="1"/>
    <col min="13571" max="13595" width="5.6640625" customWidth="1"/>
    <col min="13827" max="13851" width="5.6640625" customWidth="1"/>
    <col min="14083" max="14107" width="5.6640625" customWidth="1"/>
    <col min="14339" max="14363" width="5.6640625" customWidth="1"/>
    <col min="14595" max="14619" width="5.6640625" customWidth="1"/>
    <col min="14851" max="14875" width="5.6640625" customWidth="1"/>
    <col min="15107" max="15131" width="5.6640625" customWidth="1"/>
    <col min="15363" max="15387" width="5.6640625" customWidth="1"/>
    <col min="15619" max="15643" width="5.6640625" customWidth="1"/>
    <col min="15875" max="15899" width="5.6640625" customWidth="1"/>
    <col min="16131" max="16155" width="5.6640625" customWidth="1"/>
  </cols>
  <sheetData>
    <row r="1" spans="1:27" s="1" customFormat="1" ht="25.2" customHeight="1">
      <c r="A1" s="16" t="s">
        <v>168</v>
      </c>
      <c r="B1" s="16"/>
      <c r="C1" s="61"/>
      <c r="E1" s="137"/>
      <c r="F1" s="137"/>
      <c r="G1" s="137"/>
      <c r="I1" s="354">
        <f>U11組合せ!I5</f>
        <v>44569</v>
      </c>
      <c r="J1" s="354"/>
      <c r="K1" s="354"/>
      <c r="L1" s="354"/>
      <c r="O1" s="275" t="s">
        <v>169</v>
      </c>
      <c r="P1" s="275"/>
      <c r="Q1" s="275"/>
      <c r="R1" s="275"/>
      <c r="S1" s="357" t="str">
        <f>U11組合せ!K31</f>
        <v>SAKURAグリーンフィールド</v>
      </c>
      <c r="T1" s="357"/>
      <c r="U1" s="357"/>
      <c r="V1" s="357"/>
      <c r="W1" s="357"/>
      <c r="X1" s="357"/>
      <c r="Y1" s="357"/>
      <c r="Z1" s="357"/>
      <c r="AA1" s="357"/>
    </row>
    <row r="2" spans="1:27" s="1" customFormat="1" ht="19.5" customHeight="1">
      <c r="F2" s="236" t="s">
        <v>122</v>
      </c>
      <c r="G2" s="236"/>
      <c r="U2" s="236" t="s">
        <v>134</v>
      </c>
      <c r="V2" s="236"/>
    </row>
    <row r="3" spans="1:27" ht="20.100000000000001" customHeight="1">
      <c r="A3" s="14"/>
      <c r="B3" s="14"/>
      <c r="C3" s="14"/>
      <c r="D3" s="50"/>
      <c r="E3" s="50"/>
      <c r="F3" s="50"/>
      <c r="G3" s="51"/>
      <c r="H3" s="50"/>
      <c r="I3" s="50"/>
      <c r="J3" s="14"/>
      <c r="K3" s="52"/>
      <c r="L3" s="52"/>
      <c r="M3" s="52"/>
      <c r="N3" s="52"/>
      <c r="O3" s="52"/>
      <c r="P3" s="52"/>
      <c r="Q3" s="14"/>
      <c r="R3" s="14"/>
      <c r="S3" s="50"/>
      <c r="T3" s="50"/>
      <c r="U3" s="50"/>
      <c r="V3" s="51"/>
      <c r="W3" s="50"/>
      <c r="X3" s="50"/>
      <c r="Y3" s="14"/>
      <c r="Z3" s="14"/>
      <c r="AA3" s="14"/>
    </row>
    <row r="4" spans="1:27" ht="20.100000000000001" customHeight="1">
      <c r="A4" s="17"/>
      <c r="B4" s="17"/>
      <c r="C4" s="20"/>
      <c r="D4" s="245" t="s">
        <v>170</v>
      </c>
      <c r="E4" s="353"/>
      <c r="F4" s="353"/>
      <c r="G4" s="353"/>
      <c r="H4" s="353"/>
      <c r="I4" s="269"/>
      <c r="J4" s="17"/>
      <c r="K4" s="17"/>
      <c r="L4" s="17"/>
      <c r="M4" s="17"/>
      <c r="N4" s="17"/>
      <c r="O4" s="17"/>
      <c r="P4" s="17"/>
      <c r="Q4" s="17"/>
      <c r="R4" s="20"/>
      <c r="S4" s="245" t="s">
        <v>171</v>
      </c>
      <c r="T4" s="353"/>
      <c r="U4" s="353"/>
      <c r="V4" s="353"/>
      <c r="W4" s="353"/>
      <c r="X4" s="269"/>
      <c r="Y4" s="17"/>
      <c r="Z4" s="17"/>
      <c r="AA4" s="17"/>
    </row>
    <row r="5" spans="1:27" ht="20.100000000000001" customHeight="1">
      <c r="A5" s="20"/>
      <c r="B5" s="19"/>
      <c r="C5" s="18" t="s">
        <v>172</v>
      </c>
      <c r="D5" s="21"/>
      <c r="E5" s="22"/>
      <c r="F5" s="6"/>
      <c r="G5" s="17"/>
      <c r="H5" s="20"/>
      <c r="I5" s="19"/>
      <c r="J5" s="18" t="s">
        <v>173</v>
      </c>
      <c r="K5" s="23"/>
      <c r="L5" s="24"/>
      <c r="M5" s="17"/>
      <c r="N5" s="17"/>
      <c r="O5" s="17"/>
      <c r="P5" s="20"/>
      <c r="Q5" s="19"/>
      <c r="R5" s="18" t="s">
        <v>174</v>
      </c>
      <c r="S5" s="21"/>
      <c r="T5" s="6"/>
      <c r="U5" s="6"/>
      <c r="V5" s="17"/>
      <c r="W5" s="20"/>
      <c r="X5" s="19"/>
      <c r="Y5" s="18" t="s">
        <v>175</v>
      </c>
      <c r="Z5" s="23"/>
      <c r="AA5" s="17"/>
    </row>
    <row r="6" spans="1:27" ht="20.100000000000001" customHeight="1">
      <c r="A6" s="4"/>
      <c r="B6" s="1"/>
      <c r="C6" s="1"/>
      <c r="D6" s="1"/>
      <c r="E6" s="2"/>
      <c r="F6" s="1"/>
      <c r="G6" s="1"/>
      <c r="H6" s="4"/>
      <c r="I6" s="1"/>
      <c r="J6" s="1"/>
      <c r="K6" s="1"/>
      <c r="L6" s="2"/>
      <c r="M6" s="1"/>
      <c r="N6" s="1"/>
      <c r="O6" s="1"/>
      <c r="P6" s="4"/>
      <c r="Q6" s="1"/>
      <c r="R6" s="1"/>
      <c r="S6" s="4"/>
      <c r="T6" s="1"/>
      <c r="U6" s="1"/>
      <c r="V6" s="1"/>
      <c r="W6" s="1"/>
      <c r="X6" s="2"/>
      <c r="Y6" s="1"/>
      <c r="Z6" s="4"/>
      <c r="AA6" s="1"/>
    </row>
    <row r="7" spans="1:27" ht="20.100000000000001" customHeight="1">
      <c r="A7" s="348" t="s">
        <v>176</v>
      </c>
      <c r="B7" s="349"/>
      <c r="C7" s="1"/>
      <c r="D7" s="348" t="s">
        <v>177</v>
      </c>
      <c r="E7" s="349"/>
      <c r="F7" s="68"/>
      <c r="G7" s="1"/>
      <c r="H7" s="348" t="s">
        <v>178</v>
      </c>
      <c r="I7" s="349"/>
      <c r="J7" s="1"/>
      <c r="K7" s="348" t="s">
        <v>179</v>
      </c>
      <c r="L7" s="349"/>
      <c r="M7" s="1"/>
      <c r="N7" s="1"/>
      <c r="O7" s="1"/>
      <c r="P7" s="348" t="s">
        <v>180</v>
      </c>
      <c r="Q7" s="349"/>
      <c r="R7" s="1"/>
      <c r="S7" s="348" t="s">
        <v>181</v>
      </c>
      <c r="T7" s="349"/>
      <c r="U7" s="68"/>
      <c r="V7" s="1"/>
      <c r="W7" s="348" t="s">
        <v>182</v>
      </c>
      <c r="X7" s="349"/>
      <c r="Y7" s="1"/>
      <c r="Z7" s="348" t="s">
        <v>183</v>
      </c>
      <c r="AA7" s="349"/>
    </row>
    <row r="8" spans="1:27" ht="20.100000000000001" customHeight="1">
      <c r="A8" s="342" t="str">
        <f>AB!K7</f>
        <v>ＦＣ　ＶＡＬＯＮ</v>
      </c>
      <c r="B8" s="343"/>
      <c r="C8" s="6"/>
      <c r="D8" s="342" t="str">
        <f>AB!V7</f>
        <v>黒羽Ｆ・ＦＣ</v>
      </c>
      <c r="E8" s="343"/>
      <c r="F8" s="67"/>
      <c r="G8" s="3"/>
      <c r="H8" s="342" t="str">
        <f>AB!E52</f>
        <v>野原グランディオスＦＣ</v>
      </c>
      <c r="I8" s="343"/>
      <c r="J8" s="3"/>
      <c r="K8" s="405" t="str">
        <f>AB!V52</f>
        <v>Ｊ－ＳＰＯＲＴＳＦＯＯＴＢＡＬＬＣＬＵＢ　Ｕ－１２</v>
      </c>
      <c r="L8" s="406"/>
      <c r="M8" s="3"/>
      <c r="N8" s="3"/>
      <c r="O8" s="3"/>
      <c r="P8" s="393" t="str">
        <f>CD!K7</f>
        <v>ＮＩＫＫＯ．ＳＰＯＲＴＳ．ＣＬＵＢ</v>
      </c>
      <c r="Q8" s="394"/>
      <c r="R8" s="3"/>
      <c r="S8" s="342" t="str">
        <f>CD!P7</f>
        <v>ボンジボーラ栃木</v>
      </c>
      <c r="T8" s="343"/>
      <c r="U8" s="67"/>
      <c r="V8" s="3"/>
      <c r="W8" s="342" t="str">
        <f>CD!K54</f>
        <v>さくらボン・ディ・ボーラ</v>
      </c>
      <c r="X8" s="343"/>
      <c r="Y8" s="3"/>
      <c r="Z8" s="342" t="str">
        <f>CD!V54</f>
        <v>ＪＦＣアミスタ市貝</v>
      </c>
      <c r="AA8" s="343"/>
    </row>
    <row r="9" spans="1:27" ht="20.100000000000001" customHeight="1">
      <c r="A9" s="344"/>
      <c r="B9" s="345"/>
      <c r="C9" s="6"/>
      <c r="D9" s="344"/>
      <c r="E9" s="345"/>
      <c r="F9" s="67"/>
      <c r="G9" s="3"/>
      <c r="H9" s="344"/>
      <c r="I9" s="345"/>
      <c r="J9" s="3"/>
      <c r="K9" s="407"/>
      <c r="L9" s="408"/>
      <c r="M9" s="3"/>
      <c r="N9" s="3"/>
      <c r="O9" s="3"/>
      <c r="P9" s="395"/>
      <c r="Q9" s="396"/>
      <c r="R9" s="3"/>
      <c r="S9" s="344"/>
      <c r="T9" s="345"/>
      <c r="U9" s="67"/>
      <c r="V9" s="3"/>
      <c r="W9" s="344"/>
      <c r="X9" s="345"/>
      <c r="Y9" s="3"/>
      <c r="Z9" s="344"/>
      <c r="AA9" s="345"/>
    </row>
    <row r="10" spans="1:27" ht="20.100000000000001" customHeight="1">
      <c r="A10" s="344"/>
      <c r="B10" s="345"/>
      <c r="C10" s="6"/>
      <c r="D10" s="344"/>
      <c r="E10" s="345"/>
      <c r="F10" s="67"/>
      <c r="G10" s="3"/>
      <c r="H10" s="344"/>
      <c r="I10" s="345"/>
      <c r="J10" s="3"/>
      <c r="K10" s="407"/>
      <c r="L10" s="408"/>
      <c r="M10" s="3"/>
      <c r="N10" s="3"/>
      <c r="O10" s="3"/>
      <c r="P10" s="395"/>
      <c r="Q10" s="396"/>
      <c r="R10" s="3"/>
      <c r="S10" s="344"/>
      <c r="T10" s="345"/>
      <c r="U10" s="67"/>
      <c r="V10" s="3"/>
      <c r="W10" s="344"/>
      <c r="X10" s="345"/>
      <c r="Y10" s="3"/>
      <c r="Z10" s="344"/>
      <c r="AA10" s="345"/>
    </row>
    <row r="11" spans="1:27" ht="20.100000000000001" customHeight="1">
      <c r="A11" s="344"/>
      <c r="B11" s="345"/>
      <c r="C11" s="6"/>
      <c r="D11" s="344"/>
      <c r="E11" s="345"/>
      <c r="F11" s="67"/>
      <c r="G11" s="3"/>
      <c r="H11" s="344"/>
      <c r="I11" s="345"/>
      <c r="J11" s="3"/>
      <c r="K11" s="407"/>
      <c r="L11" s="408"/>
      <c r="M11" s="3"/>
      <c r="N11" s="3"/>
      <c r="O11" s="3"/>
      <c r="P11" s="395"/>
      <c r="Q11" s="396"/>
      <c r="R11" s="3"/>
      <c r="S11" s="344"/>
      <c r="T11" s="345"/>
      <c r="U11" s="67"/>
      <c r="V11" s="3"/>
      <c r="W11" s="344"/>
      <c r="X11" s="345"/>
      <c r="Y11" s="3"/>
      <c r="Z11" s="344"/>
      <c r="AA11" s="345"/>
    </row>
    <row r="12" spans="1:27" ht="20.100000000000001" customHeight="1">
      <c r="A12" s="344"/>
      <c r="B12" s="345"/>
      <c r="C12" s="6"/>
      <c r="D12" s="344"/>
      <c r="E12" s="345"/>
      <c r="F12" s="67"/>
      <c r="G12" s="3"/>
      <c r="H12" s="344"/>
      <c r="I12" s="345"/>
      <c r="J12" s="3"/>
      <c r="K12" s="407"/>
      <c r="L12" s="408"/>
      <c r="M12" s="3"/>
      <c r="N12" s="3"/>
      <c r="O12" s="3"/>
      <c r="P12" s="395"/>
      <c r="Q12" s="396"/>
      <c r="R12" s="3"/>
      <c r="S12" s="344"/>
      <c r="T12" s="345"/>
      <c r="U12" s="67"/>
      <c r="V12" s="3"/>
      <c r="W12" s="344"/>
      <c r="X12" s="345"/>
      <c r="Y12" s="3"/>
      <c r="Z12" s="344"/>
      <c r="AA12" s="345"/>
    </row>
    <row r="13" spans="1:27" ht="20.100000000000001" customHeight="1">
      <c r="A13" s="344"/>
      <c r="B13" s="345"/>
      <c r="C13" s="6"/>
      <c r="D13" s="344"/>
      <c r="E13" s="345"/>
      <c r="F13" s="67"/>
      <c r="G13" s="3"/>
      <c r="H13" s="344"/>
      <c r="I13" s="345"/>
      <c r="J13" s="3"/>
      <c r="K13" s="407"/>
      <c r="L13" s="408"/>
      <c r="M13" s="3"/>
      <c r="N13" s="3"/>
      <c r="O13" s="3"/>
      <c r="P13" s="395"/>
      <c r="Q13" s="396"/>
      <c r="R13" s="3"/>
      <c r="S13" s="344"/>
      <c r="T13" s="345"/>
      <c r="U13" s="67"/>
      <c r="V13" s="3"/>
      <c r="W13" s="344"/>
      <c r="X13" s="345"/>
      <c r="Y13" s="3"/>
      <c r="Z13" s="344"/>
      <c r="AA13" s="345"/>
    </row>
    <row r="14" spans="1:27" ht="20.100000000000001" customHeight="1">
      <c r="A14" s="344"/>
      <c r="B14" s="345"/>
      <c r="C14" s="6"/>
      <c r="D14" s="344"/>
      <c r="E14" s="345"/>
      <c r="F14" s="67"/>
      <c r="G14" s="3"/>
      <c r="H14" s="344"/>
      <c r="I14" s="345"/>
      <c r="J14" s="3"/>
      <c r="K14" s="407"/>
      <c r="L14" s="408"/>
      <c r="M14" s="3"/>
      <c r="N14" s="3"/>
      <c r="O14" s="3"/>
      <c r="P14" s="395"/>
      <c r="Q14" s="396"/>
      <c r="R14" s="3"/>
      <c r="S14" s="344"/>
      <c r="T14" s="345"/>
      <c r="U14" s="67"/>
      <c r="V14" s="3"/>
      <c r="W14" s="344"/>
      <c r="X14" s="345"/>
      <c r="Y14" s="3"/>
      <c r="Z14" s="344"/>
      <c r="AA14" s="345"/>
    </row>
    <row r="15" spans="1:27" ht="20.100000000000001" customHeight="1">
      <c r="A15" s="344"/>
      <c r="B15" s="345"/>
      <c r="C15" s="6"/>
      <c r="D15" s="344"/>
      <c r="E15" s="345"/>
      <c r="F15" s="67"/>
      <c r="G15" s="3"/>
      <c r="H15" s="344"/>
      <c r="I15" s="345"/>
      <c r="J15" s="3"/>
      <c r="K15" s="407"/>
      <c r="L15" s="408"/>
      <c r="M15" s="3"/>
      <c r="N15" s="3"/>
      <c r="O15" s="3"/>
      <c r="P15" s="395"/>
      <c r="Q15" s="396"/>
      <c r="R15" s="3"/>
      <c r="S15" s="344"/>
      <c r="T15" s="345"/>
      <c r="U15" s="67"/>
      <c r="V15" s="3"/>
      <c r="W15" s="344"/>
      <c r="X15" s="345"/>
      <c r="Y15" s="3"/>
      <c r="Z15" s="344"/>
      <c r="AA15" s="345"/>
    </row>
    <row r="16" spans="1:27" ht="20.100000000000001" customHeight="1">
      <c r="A16" s="344"/>
      <c r="B16" s="345"/>
      <c r="C16" s="6"/>
      <c r="D16" s="344"/>
      <c r="E16" s="345"/>
      <c r="F16" s="67"/>
      <c r="G16" s="3"/>
      <c r="H16" s="344"/>
      <c r="I16" s="345"/>
      <c r="J16" s="3"/>
      <c r="K16" s="407"/>
      <c r="L16" s="408"/>
      <c r="M16" s="3"/>
      <c r="N16" s="3"/>
      <c r="O16" s="3"/>
      <c r="P16" s="395"/>
      <c r="Q16" s="396"/>
      <c r="R16" s="3"/>
      <c r="S16" s="344"/>
      <c r="T16" s="345"/>
      <c r="U16" s="67"/>
      <c r="V16" s="3"/>
      <c r="W16" s="344"/>
      <c r="X16" s="345"/>
      <c r="Y16" s="3"/>
      <c r="Z16" s="344"/>
      <c r="AA16" s="345"/>
    </row>
    <row r="17" spans="1:27" ht="20.100000000000001" customHeight="1">
      <c r="A17" s="344"/>
      <c r="B17" s="345"/>
      <c r="C17" s="6"/>
      <c r="D17" s="344"/>
      <c r="E17" s="345"/>
      <c r="F17" s="67"/>
      <c r="G17" s="3"/>
      <c r="H17" s="344"/>
      <c r="I17" s="345"/>
      <c r="J17" s="3"/>
      <c r="K17" s="407"/>
      <c r="L17" s="408"/>
      <c r="M17" s="3"/>
      <c r="N17" s="3"/>
      <c r="O17" s="3"/>
      <c r="P17" s="395"/>
      <c r="Q17" s="396"/>
      <c r="R17" s="3"/>
      <c r="S17" s="344"/>
      <c r="T17" s="345"/>
      <c r="U17" s="67"/>
      <c r="V17" s="3"/>
      <c r="W17" s="344"/>
      <c r="X17" s="345"/>
      <c r="Y17" s="3"/>
      <c r="Z17" s="344"/>
      <c r="AA17" s="345"/>
    </row>
    <row r="18" spans="1:27" ht="20.100000000000001" customHeight="1">
      <c r="A18" s="346"/>
      <c r="B18" s="347"/>
      <c r="C18" s="6"/>
      <c r="D18" s="346"/>
      <c r="E18" s="347"/>
      <c r="F18" s="67"/>
      <c r="G18" s="3"/>
      <c r="H18" s="346"/>
      <c r="I18" s="347"/>
      <c r="J18" s="3"/>
      <c r="K18" s="409"/>
      <c r="L18" s="410"/>
      <c r="M18" s="3"/>
      <c r="N18" s="3"/>
      <c r="O18" s="3"/>
      <c r="P18" s="397"/>
      <c r="Q18" s="398"/>
      <c r="R18" s="3"/>
      <c r="S18" s="346"/>
      <c r="T18" s="347"/>
      <c r="U18" s="67"/>
      <c r="V18" s="3"/>
      <c r="W18" s="346"/>
      <c r="X18" s="347"/>
      <c r="Y18" s="3"/>
      <c r="Z18" s="346"/>
      <c r="AA18" s="347"/>
    </row>
    <row r="19" spans="1:27" ht="20.100000000000001" customHeight="1">
      <c r="A19" s="67"/>
      <c r="B19" s="67"/>
      <c r="C19" s="6"/>
      <c r="D19" s="67"/>
      <c r="E19" s="67"/>
      <c r="F19" s="67"/>
      <c r="G19" s="3"/>
      <c r="H19" s="67"/>
      <c r="I19" s="67"/>
      <c r="J19" s="3"/>
      <c r="K19" s="67"/>
      <c r="L19" s="67"/>
      <c r="M19" s="3"/>
      <c r="N19" s="3"/>
      <c r="O19" s="3"/>
      <c r="P19" s="67"/>
      <c r="Q19" s="67"/>
      <c r="R19" s="3"/>
      <c r="S19" s="67"/>
      <c r="T19" s="67"/>
      <c r="U19" s="67"/>
      <c r="V19" s="3"/>
      <c r="W19" s="67"/>
      <c r="X19" s="67"/>
      <c r="Y19" s="3"/>
      <c r="Z19" s="67"/>
      <c r="AA19" s="67"/>
    </row>
    <row r="20" spans="1:27" ht="20.100000000000001" customHeight="1">
      <c r="A20" s="53"/>
      <c r="B20" s="53"/>
      <c r="C20" s="68"/>
      <c r="D20" s="53"/>
      <c r="E20" s="53"/>
      <c r="F20" s="356" t="s">
        <v>135</v>
      </c>
      <c r="G20" s="356"/>
      <c r="H20" s="53"/>
      <c r="I20" s="53"/>
      <c r="J20" s="25"/>
      <c r="K20" s="53"/>
      <c r="L20" s="53"/>
      <c r="M20" s="25"/>
      <c r="N20" s="25"/>
      <c r="O20" s="25"/>
      <c r="P20" s="54"/>
      <c r="Q20" s="54"/>
      <c r="R20" s="25"/>
      <c r="S20" s="54"/>
      <c r="T20" s="54"/>
      <c r="U20" s="355" t="s">
        <v>123</v>
      </c>
      <c r="V20" s="355"/>
      <c r="W20" s="54"/>
      <c r="X20" s="54"/>
      <c r="Y20" s="25"/>
      <c r="Z20" s="53"/>
      <c r="AA20" s="53"/>
    </row>
    <row r="21" spans="1:27" ht="20.100000000000001" customHeight="1">
      <c r="A21" s="14"/>
      <c r="B21" s="14"/>
      <c r="C21" s="14"/>
      <c r="D21" s="50"/>
      <c r="E21" s="50"/>
      <c r="F21" s="50"/>
      <c r="G21" s="51"/>
      <c r="H21" s="50"/>
      <c r="I21" s="50"/>
      <c r="J21" s="14"/>
      <c r="K21" s="14"/>
      <c r="L21" s="52"/>
      <c r="M21" s="52"/>
      <c r="N21" s="52"/>
      <c r="O21" s="52"/>
      <c r="P21" s="52"/>
      <c r="Q21" s="14"/>
      <c r="R21" s="14"/>
      <c r="S21" s="50"/>
      <c r="T21" s="50"/>
      <c r="U21" s="50"/>
      <c r="V21" s="51"/>
      <c r="W21" s="50"/>
      <c r="X21" s="50"/>
      <c r="Y21" s="14"/>
      <c r="Z21" s="14"/>
      <c r="AA21" s="14"/>
    </row>
    <row r="22" spans="1:27" ht="20.100000000000001" customHeight="1">
      <c r="A22" s="17"/>
      <c r="B22" s="17"/>
      <c r="C22" s="20"/>
      <c r="D22" s="245" t="s">
        <v>184</v>
      </c>
      <c r="E22" s="353"/>
      <c r="F22" s="353"/>
      <c r="G22" s="353"/>
      <c r="H22" s="353"/>
      <c r="I22" s="269"/>
      <c r="J22" s="17"/>
      <c r="K22" s="17"/>
      <c r="L22" s="17"/>
      <c r="M22" s="17"/>
      <c r="N22" s="17"/>
      <c r="O22" s="17"/>
      <c r="P22" s="17"/>
      <c r="Q22" s="17"/>
      <c r="R22" s="20"/>
      <c r="S22" s="245" t="s">
        <v>185</v>
      </c>
      <c r="T22" s="353"/>
      <c r="U22" s="353"/>
      <c r="V22" s="353"/>
      <c r="W22" s="353"/>
      <c r="X22" s="269"/>
      <c r="Y22" s="17"/>
      <c r="Z22" s="17"/>
      <c r="AA22" s="17"/>
    </row>
    <row r="23" spans="1:27" ht="20.100000000000001" customHeight="1">
      <c r="A23" s="20"/>
      <c r="B23" s="19"/>
      <c r="C23" s="18" t="s">
        <v>186</v>
      </c>
      <c r="D23" s="21"/>
      <c r="E23" s="22"/>
      <c r="F23" s="6"/>
      <c r="G23" s="17"/>
      <c r="H23" s="20"/>
      <c r="I23" s="19"/>
      <c r="J23" s="18" t="s">
        <v>187</v>
      </c>
      <c r="K23" s="23"/>
      <c r="L23" s="24"/>
      <c r="M23" s="17"/>
      <c r="N23" s="17"/>
      <c r="O23" s="17"/>
      <c r="P23" s="20"/>
      <c r="Q23" s="19"/>
      <c r="R23" s="18" t="s">
        <v>188</v>
      </c>
      <c r="S23" s="21"/>
      <c r="T23" s="6"/>
      <c r="U23" s="6"/>
      <c r="V23" s="17"/>
      <c r="W23" s="20"/>
      <c r="X23" s="19"/>
      <c r="Y23" s="18" t="s">
        <v>189</v>
      </c>
      <c r="Z23" s="23"/>
      <c r="AA23" s="17"/>
    </row>
    <row r="24" spans="1:27" ht="20.100000000000001" customHeight="1">
      <c r="A24" s="4"/>
      <c r="B24" s="1"/>
      <c r="C24" s="1"/>
      <c r="D24" s="1"/>
      <c r="E24" s="2"/>
      <c r="F24" s="1"/>
      <c r="G24" s="1"/>
      <c r="H24" s="4"/>
      <c r="I24" s="1"/>
      <c r="J24" s="1"/>
      <c r="K24" s="1"/>
      <c r="L24" s="2"/>
      <c r="M24" s="1"/>
      <c r="N24" s="1"/>
      <c r="O24" s="1"/>
      <c r="P24" s="4"/>
      <c r="Q24" s="1"/>
      <c r="R24" s="1"/>
      <c r="S24" s="4"/>
      <c r="T24" s="1"/>
      <c r="U24" s="1"/>
      <c r="V24" s="1"/>
      <c r="W24" s="1"/>
      <c r="X24" s="2"/>
      <c r="Y24" s="1"/>
      <c r="Z24" s="4"/>
      <c r="AA24" s="1"/>
    </row>
    <row r="25" spans="1:27" ht="20.100000000000001" customHeight="1">
      <c r="A25" s="348" t="s">
        <v>190</v>
      </c>
      <c r="B25" s="349"/>
      <c r="C25" s="1"/>
      <c r="D25" s="348" t="s">
        <v>191</v>
      </c>
      <c r="E25" s="349"/>
      <c r="F25" s="68"/>
      <c r="G25" s="1"/>
      <c r="H25" s="348" t="s">
        <v>192</v>
      </c>
      <c r="I25" s="349"/>
      <c r="J25" s="1"/>
      <c r="K25" s="348" t="s">
        <v>193</v>
      </c>
      <c r="L25" s="349"/>
      <c r="M25" s="1"/>
      <c r="N25" s="1"/>
      <c r="O25" s="1"/>
      <c r="P25" s="348" t="s">
        <v>194</v>
      </c>
      <c r="Q25" s="349"/>
      <c r="R25" s="1"/>
      <c r="S25" s="348" t="s">
        <v>195</v>
      </c>
      <c r="T25" s="349"/>
      <c r="U25" s="68"/>
      <c r="V25" s="1"/>
      <c r="W25" s="348" t="s">
        <v>196</v>
      </c>
      <c r="X25" s="349"/>
      <c r="Y25" s="1"/>
      <c r="Z25" s="348" t="s">
        <v>197</v>
      </c>
      <c r="AA25" s="349"/>
    </row>
    <row r="26" spans="1:27" ht="20.100000000000001" customHeight="1">
      <c r="A26" s="342" t="str">
        <f>EF!E7</f>
        <v>栃木ウーヴァＦＣ・Ｕ－１２</v>
      </c>
      <c r="B26" s="343"/>
      <c r="C26" s="6"/>
      <c r="D26" s="399" t="str">
        <f>EF!V7</f>
        <v>ＫＯＨＡＲＵ　ＰＲＯＵＤ栃木フットボールクラブ</v>
      </c>
      <c r="E26" s="400"/>
      <c r="F26" s="67"/>
      <c r="G26" s="3"/>
      <c r="H26" s="342" t="str">
        <f>EF!K52</f>
        <v>ＪＦＣファイターズ</v>
      </c>
      <c r="I26" s="343"/>
      <c r="J26" s="3"/>
      <c r="K26" s="342" t="str">
        <f>EF!P52</f>
        <v>野木ＳＳＳ</v>
      </c>
      <c r="L26" s="343"/>
      <c r="M26" s="3"/>
      <c r="N26" s="3"/>
      <c r="O26" s="3"/>
      <c r="P26" s="342" t="str">
        <f>GH!H7</f>
        <v>ＦＣ毛野</v>
      </c>
      <c r="Q26" s="343"/>
      <c r="R26" s="3"/>
      <c r="S26" s="342" t="str">
        <f>GH!V7</f>
        <v>国分寺サッカークラブ</v>
      </c>
      <c r="T26" s="343"/>
      <c r="U26" s="67"/>
      <c r="V26" s="3"/>
      <c r="W26" s="342" t="str">
        <f>GH!K52</f>
        <v>都賀クラブジュニア</v>
      </c>
      <c r="X26" s="343"/>
      <c r="Y26" s="3"/>
      <c r="Z26" s="342" t="str">
        <f>GH!V52</f>
        <v>祖母井クラブ</v>
      </c>
      <c r="AA26" s="343"/>
    </row>
    <row r="27" spans="1:27" ht="20.100000000000001" customHeight="1">
      <c r="A27" s="344"/>
      <c r="B27" s="345"/>
      <c r="C27" s="6"/>
      <c r="D27" s="401"/>
      <c r="E27" s="402"/>
      <c r="F27" s="67"/>
      <c r="G27" s="3"/>
      <c r="H27" s="344"/>
      <c r="I27" s="345"/>
      <c r="J27" s="3"/>
      <c r="K27" s="344"/>
      <c r="L27" s="345"/>
      <c r="M27" s="3"/>
      <c r="N27" s="3"/>
      <c r="O27" s="3"/>
      <c r="P27" s="344"/>
      <c r="Q27" s="345"/>
      <c r="R27" s="3"/>
      <c r="S27" s="344"/>
      <c r="T27" s="345"/>
      <c r="U27" s="67"/>
      <c r="V27" s="3"/>
      <c r="W27" s="344"/>
      <c r="X27" s="345"/>
      <c r="Y27" s="3"/>
      <c r="Z27" s="344"/>
      <c r="AA27" s="345"/>
    </row>
    <row r="28" spans="1:27" ht="20.100000000000001" customHeight="1">
      <c r="A28" s="344"/>
      <c r="B28" s="345"/>
      <c r="C28" s="6"/>
      <c r="D28" s="401"/>
      <c r="E28" s="402"/>
      <c r="F28" s="67"/>
      <c r="G28" s="3"/>
      <c r="H28" s="344"/>
      <c r="I28" s="345"/>
      <c r="J28" s="3"/>
      <c r="K28" s="344"/>
      <c r="L28" s="345"/>
      <c r="M28" s="3"/>
      <c r="N28" s="3"/>
      <c r="O28" s="3"/>
      <c r="P28" s="344"/>
      <c r="Q28" s="345"/>
      <c r="R28" s="3"/>
      <c r="S28" s="344"/>
      <c r="T28" s="345"/>
      <c r="U28" s="67"/>
      <c r="V28" s="3"/>
      <c r="W28" s="344"/>
      <c r="X28" s="345"/>
      <c r="Y28" s="3"/>
      <c r="Z28" s="344"/>
      <c r="AA28" s="345"/>
    </row>
    <row r="29" spans="1:27" ht="20.100000000000001" customHeight="1">
      <c r="A29" s="344"/>
      <c r="B29" s="345"/>
      <c r="C29" s="6"/>
      <c r="D29" s="401"/>
      <c r="E29" s="402"/>
      <c r="F29" s="67"/>
      <c r="G29" s="3"/>
      <c r="H29" s="344"/>
      <c r="I29" s="345"/>
      <c r="J29" s="3"/>
      <c r="K29" s="344"/>
      <c r="L29" s="345"/>
      <c r="M29" s="3"/>
      <c r="N29" s="3"/>
      <c r="O29" s="3"/>
      <c r="P29" s="344"/>
      <c r="Q29" s="345"/>
      <c r="R29" s="3"/>
      <c r="S29" s="344"/>
      <c r="T29" s="345"/>
      <c r="U29" s="67"/>
      <c r="V29" s="3"/>
      <c r="W29" s="344"/>
      <c r="X29" s="345"/>
      <c r="Y29" s="3"/>
      <c r="Z29" s="344"/>
      <c r="AA29" s="345"/>
    </row>
    <row r="30" spans="1:27" ht="20.100000000000001" customHeight="1">
      <c r="A30" s="344"/>
      <c r="B30" s="345"/>
      <c r="C30" s="6"/>
      <c r="D30" s="401"/>
      <c r="E30" s="402"/>
      <c r="F30" s="67"/>
      <c r="G30" s="3"/>
      <c r="H30" s="344"/>
      <c r="I30" s="345"/>
      <c r="J30" s="3"/>
      <c r="K30" s="344"/>
      <c r="L30" s="345"/>
      <c r="M30" s="3"/>
      <c r="N30" s="3"/>
      <c r="O30" s="3"/>
      <c r="P30" s="344"/>
      <c r="Q30" s="345"/>
      <c r="R30" s="3"/>
      <c r="S30" s="344"/>
      <c r="T30" s="345"/>
      <c r="U30" s="67"/>
      <c r="V30" s="3"/>
      <c r="W30" s="344"/>
      <c r="X30" s="345"/>
      <c r="Y30" s="3"/>
      <c r="Z30" s="344"/>
      <c r="AA30" s="345"/>
    </row>
    <row r="31" spans="1:27" ht="20.100000000000001" customHeight="1">
      <c r="A31" s="344"/>
      <c r="B31" s="345"/>
      <c r="C31" s="6"/>
      <c r="D31" s="401"/>
      <c r="E31" s="402"/>
      <c r="F31" s="67"/>
      <c r="G31" s="3"/>
      <c r="H31" s="344"/>
      <c r="I31" s="345"/>
      <c r="J31" s="3"/>
      <c r="K31" s="344"/>
      <c r="L31" s="345"/>
      <c r="M31" s="3"/>
      <c r="N31" s="3"/>
      <c r="O31" s="3"/>
      <c r="P31" s="344"/>
      <c r="Q31" s="345"/>
      <c r="R31" s="3"/>
      <c r="S31" s="344"/>
      <c r="T31" s="345"/>
      <c r="U31" s="67"/>
      <c r="V31" s="3"/>
      <c r="W31" s="344"/>
      <c r="X31" s="345"/>
      <c r="Y31" s="3"/>
      <c r="Z31" s="344"/>
      <c r="AA31" s="345"/>
    </row>
    <row r="32" spans="1:27" ht="20.100000000000001" customHeight="1">
      <c r="A32" s="344"/>
      <c r="B32" s="345"/>
      <c r="C32" s="6"/>
      <c r="D32" s="401"/>
      <c r="E32" s="402"/>
      <c r="F32" s="67"/>
      <c r="G32" s="3"/>
      <c r="H32" s="344"/>
      <c r="I32" s="345"/>
      <c r="J32" s="3"/>
      <c r="K32" s="344"/>
      <c r="L32" s="345"/>
      <c r="M32" s="3"/>
      <c r="N32" s="3"/>
      <c r="O32" s="3"/>
      <c r="P32" s="344"/>
      <c r="Q32" s="345"/>
      <c r="R32" s="3"/>
      <c r="S32" s="344"/>
      <c r="T32" s="345"/>
      <c r="U32" s="67"/>
      <c r="V32" s="3"/>
      <c r="W32" s="344"/>
      <c r="X32" s="345"/>
      <c r="Y32" s="3"/>
      <c r="Z32" s="344"/>
      <c r="AA32" s="345"/>
    </row>
    <row r="33" spans="1:30" ht="20.100000000000001" customHeight="1">
      <c r="A33" s="344"/>
      <c r="B33" s="345"/>
      <c r="C33" s="6"/>
      <c r="D33" s="401"/>
      <c r="E33" s="402"/>
      <c r="F33" s="67"/>
      <c r="G33" s="3"/>
      <c r="H33" s="344"/>
      <c r="I33" s="345"/>
      <c r="J33" s="3"/>
      <c r="K33" s="344"/>
      <c r="L33" s="345"/>
      <c r="M33" s="3"/>
      <c r="N33" s="3"/>
      <c r="O33" s="3"/>
      <c r="P33" s="344"/>
      <c r="Q33" s="345"/>
      <c r="R33" s="3"/>
      <c r="S33" s="344"/>
      <c r="T33" s="345"/>
      <c r="U33" s="67"/>
      <c r="V33" s="3"/>
      <c r="W33" s="344"/>
      <c r="X33" s="345"/>
      <c r="Y33" s="3"/>
      <c r="Z33" s="344"/>
      <c r="AA33" s="345"/>
    </row>
    <row r="34" spans="1:30" ht="20.100000000000001" customHeight="1">
      <c r="A34" s="344"/>
      <c r="B34" s="345"/>
      <c r="C34" s="6"/>
      <c r="D34" s="401"/>
      <c r="E34" s="402"/>
      <c r="F34" s="67"/>
      <c r="G34" s="3"/>
      <c r="H34" s="344"/>
      <c r="I34" s="345"/>
      <c r="J34" s="3"/>
      <c r="K34" s="344"/>
      <c r="L34" s="345"/>
      <c r="M34" s="3"/>
      <c r="N34" s="3"/>
      <c r="O34" s="3"/>
      <c r="P34" s="344"/>
      <c r="Q34" s="345"/>
      <c r="R34" s="3"/>
      <c r="S34" s="344"/>
      <c r="T34" s="345"/>
      <c r="U34" s="67"/>
      <c r="V34" s="3"/>
      <c r="W34" s="344"/>
      <c r="X34" s="345"/>
      <c r="Y34" s="3"/>
      <c r="Z34" s="344"/>
      <c r="AA34" s="345"/>
    </row>
    <row r="35" spans="1:30" ht="20.100000000000001" customHeight="1">
      <c r="A35" s="344"/>
      <c r="B35" s="345"/>
      <c r="C35" s="6"/>
      <c r="D35" s="401"/>
      <c r="E35" s="402"/>
      <c r="F35" s="67"/>
      <c r="G35" s="3"/>
      <c r="H35" s="344"/>
      <c r="I35" s="345"/>
      <c r="J35" s="3"/>
      <c r="K35" s="344"/>
      <c r="L35" s="345"/>
      <c r="M35" s="3"/>
      <c r="N35" s="3"/>
      <c r="O35" s="3"/>
      <c r="P35" s="344"/>
      <c r="Q35" s="345"/>
      <c r="R35" s="3"/>
      <c r="S35" s="344"/>
      <c r="T35" s="345"/>
      <c r="U35" s="67"/>
      <c r="V35" s="3"/>
      <c r="W35" s="344"/>
      <c r="X35" s="345"/>
      <c r="Y35" s="3"/>
      <c r="Z35" s="344"/>
      <c r="AA35" s="345"/>
    </row>
    <row r="36" spans="1:30" ht="20.100000000000001" customHeight="1">
      <c r="A36" s="346"/>
      <c r="B36" s="347"/>
      <c r="C36" s="6"/>
      <c r="D36" s="403"/>
      <c r="E36" s="404"/>
      <c r="F36" s="67"/>
      <c r="G36" s="3"/>
      <c r="H36" s="346"/>
      <c r="I36" s="347"/>
      <c r="J36" s="3"/>
      <c r="K36" s="346"/>
      <c r="L36" s="347"/>
      <c r="M36" s="3"/>
      <c r="N36" s="3"/>
      <c r="O36" s="3"/>
      <c r="P36" s="346"/>
      <c r="Q36" s="347"/>
      <c r="R36" s="3"/>
      <c r="S36" s="346"/>
      <c r="T36" s="347"/>
      <c r="U36" s="67"/>
      <c r="V36" s="3"/>
      <c r="W36" s="346"/>
      <c r="X36" s="347"/>
      <c r="Y36" s="3"/>
      <c r="Z36" s="346"/>
      <c r="AA36" s="347"/>
    </row>
    <row r="37" spans="1:30" ht="20.100000000000001" customHeight="1">
      <c r="A37" s="5"/>
      <c r="B37" s="5"/>
      <c r="C37" s="5"/>
      <c r="D37" s="5"/>
      <c r="E37" s="5"/>
      <c r="F37" s="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"/>
      <c r="AA37" s="5"/>
      <c r="AB37" s="5"/>
    </row>
    <row r="38" spans="1:30" ht="20.100000000000001" customHeight="1">
      <c r="A38" s="56" t="s">
        <v>198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X38" s="352" t="s">
        <v>199</v>
      </c>
      <c r="Y38" s="352"/>
      <c r="Z38" s="352"/>
      <c r="AA38" s="352"/>
    </row>
    <row r="39" spans="1:30" ht="18" customHeight="1">
      <c r="A39" s="284" t="s">
        <v>118</v>
      </c>
      <c r="B39" s="286" t="s">
        <v>143</v>
      </c>
      <c r="C39" s="282">
        <v>0.375</v>
      </c>
      <c r="D39" s="282"/>
      <c r="E39" s="252" t="str">
        <f>A8</f>
        <v>ＦＣ　ＶＡＬＯＮ</v>
      </c>
      <c r="F39" s="252"/>
      <c r="G39" s="252"/>
      <c r="H39" s="252"/>
      <c r="I39" s="252"/>
      <c r="J39" s="252"/>
      <c r="K39" s="350">
        <f>M39+M40</f>
        <v>0</v>
      </c>
      <c r="L39" s="351" t="s">
        <v>200</v>
      </c>
      <c r="M39" s="43"/>
      <c r="N39" s="43" t="s">
        <v>201</v>
      </c>
      <c r="O39" s="43"/>
      <c r="P39" s="351" t="s">
        <v>202</v>
      </c>
      <c r="Q39" s="350">
        <f>O39+O40</f>
        <v>0</v>
      </c>
      <c r="R39" s="252" t="str">
        <f>D8</f>
        <v>黒羽Ｆ・ＦＣ</v>
      </c>
      <c r="S39" s="252"/>
      <c r="T39" s="252"/>
      <c r="U39" s="252"/>
      <c r="V39" s="252"/>
      <c r="W39" s="252"/>
      <c r="X39" s="352" t="s">
        <v>203</v>
      </c>
      <c r="Y39" s="352"/>
      <c r="Z39" s="352"/>
      <c r="AA39" s="352"/>
      <c r="AD39" s="57"/>
    </row>
    <row r="40" spans="1:30" ht="18" customHeight="1">
      <c r="A40" s="284"/>
      <c r="B40" s="286"/>
      <c r="C40" s="282"/>
      <c r="D40" s="282"/>
      <c r="E40" s="252"/>
      <c r="F40" s="252"/>
      <c r="G40" s="252"/>
      <c r="H40" s="252"/>
      <c r="I40" s="252"/>
      <c r="J40" s="252"/>
      <c r="K40" s="350"/>
      <c r="L40" s="351"/>
      <c r="M40" s="43"/>
      <c r="N40" s="43" t="s">
        <v>201</v>
      </c>
      <c r="O40" s="43"/>
      <c r="P40" s="351"/>
      <c r="Q40" s="350"/>
      <c r="R40" s="252"/>
      <c r="S40" s="252"/>
      <c r="T40" s="252"/>
      <c r="U40" s="252"/>
      <c r="V40" s="252"/>
      <c r="W40" s="252"/>
      <c r="X40" s="352"/>
      <c r="Y40" s="352"/>
      <c r="Z40" s="352"/>
      <c r="AA40" s="352"/>
    </row>
    <row r="41" spans="1:30" ht="9.9" customHeight="1">
      <c r="A41" s="45"/>
      <c r="B41" s="44"/>
      <c r="C41" s="58"/>
      <c r="D41" s="58"/>
      <c r="E41" s="6"/>
      <c r="F41" s="6"/>
      <c r="G41" s="6"/>
      <c r="H41" s="6"/>
      <c r="I41" s="6"/>
      <c r="J41" s="6"/>
      <c r="K41" s="26"/>
      <c r="L41" s="27"/>
      <c r="M41" s="43"/>
      <c r="N41" s="43"/>
      <c r="O41" s="43"/>
      <c r="P41" s="27"/>
      <c r="Q41" s="26"/>
      <c r="R41" s="6"/>
      <c r="S41" s="6"/>
      <c r="T41" s="6"/>
      <c r="U41" s="6"/>
      <c r="V41" s="6"/>
      <c r="X41" s="15"/>
      <c r="Y41" s="15"/>
      <c r="Z41" s="15"/>
      <c r="AA41" s="62"/>
    </row>
    <row r="42" spans="1:30" ht="18" customHeight="1">
      <c r="A42" s="284" t="s">
        <v>124</v>
      </c>
      <c r="B42" s="286" t="s">
        <v>143</v>
      </c>
      <c r="C42" s="282">
        <v>0.375</v>
      </c>
      <c r="D42" s="282"/>
      <c r="E42" s="252" t="str">
        <f>H8</f>
        <v>野原グランディオスＦＣ</v>
      </c>
      <c r="F42" s="252"/>
      <c r="G42" s="252"/>
      <c r="H42" s="252"/>
      <c r="I42" s="252"/>
      <c r="J42" s="252"/>
      <c r="K42" s="350">
        <f>M42+M43</f>
        <v>0</v>
      </c>
      <c r="L42" s="351" t="s">
        <v>200</v>
      </c>
      <c r="M42" s="43"/>
      <c r="N42" s="43" t="s">
        <v>201</v>
      </c>
      <c r="O42" s="43"/>
      <c r="P42" s="351" t="s">
        <v>202</v>
      </c>
      <c r="Q42" s="350">
        <f>O42+O43</f>
        <v>0</v>
      </c>
      <c r="R42" s="414" t="str">
        <f>K8</f>
        <v>Ｊ－ＳＰＯＲＴＳＦＯＯＴＢＡＬＬＣＬＵＢ　Ｕ－１２</v>
      </c>
      <c r="S42" s="414"/>
      <c r="T42" s="414"/>
      <c r="U42" s="414"/>
      <c r="V42" s="414"/>
      <c r="W42" s="414"/>
      <c r="X42" s="352" t="s">
        <v>204</v>
      </c>
      <c r="Y42" s="352"/>
      <c r="Z42" s="352"/>
      <c r="AA42" s="352"/>
    </row>
    <row r="43" spans="1:30" ht="18" customHeight="1">
      <c r="A43" s="284"/>
      <c r="B43" s="286"/>
      <c r="C43" s="282"/>
      <c r="D43" s="282"/>
      <c r="E43" s="252"/>
      <c r="F43" s="252"/>
      <c r="G43" s="252"/>
      <c r="H43" s="252"/>
      <c r="I43" s="252"/>
      <c r="J43" s="252"/>
      <c r="K43" s="350"/>
      <c r="L43" s="351"/>
      <c r="M43" s="43"/>
      <c r="N43" s="43" t="s">
        <v>201</v>
      </c>
      <c r="O43" s="43"/>
      <c r="P43" s="351"/>
      <c r="Q43" s="350"/>
      <c r="R43" s="414"/>
      <c r="S43" s="414"/>
      <c r="T43" s="414"/>
      <c r="U43" s="414"/>
      <c r="V43" s="414"/>
      <c r="W43" s="414"/>
      <c r="X43" s="352"/>
      <c r="Y43" s="352"/>
      <c r="Z43" s="352"/>
      <c r="AA43" s="352"/>
    </row>
    <row r="44" spans="1:30" ht="9.9" customHeight="1">
      <c r="A44" s="45"/>
      <c r="B44" s="44"/>
      <c r="C44" s="58"/>
      <c r="D44" s="58"/>
      <c r="E44" s="6"/>
      <c r="F44" s="6"/>
      <c r="G44" s="6"/>
      <c r="H44" s="6"/>
      <c r="I44" s="6"/>
      <c r="J44" s="6"/>
      <c r="K44" s="26"/>
      <c r="L44" s="27"/>
      <c r="M44" s="43"/>
      <c r="N44" s="43"/>
      <c r="O44" s="43"/>
      <c r="P44" s="27"/>
      <c r="Q44" s="26"/>
      <c r="R44" s="6"/>
      <c r="S44" s="6"/>
      <c r="T44" s="6"/>
      <c r="U44" s="6"/>
      <c r="V44" s="6"/>
      <c r="X44" s="15"/>
      <c r="Y44" s="15"/>
      <c r="Z44" s="15"/>
      <c r="AA44" s="62"/>
    </row>
    <row r="45" spans="1:30" ht="18" customHeight="1">
      <c r="A45" s="284" t="s">
        <v>118</v>
      </c>
      <c r="B45" s="286" t="s">
        <v>148</v>
      </c>
      <c r="C45" s="282">
        <v>0.40972222222222227</v>
      </c>
      <c r="D45" s="282"/>
      <c r="E45" s="252" t="str">
        <f>A26</f>
        <v>栃木ウーヴァＦＣ・Ｕ－１２</v>
      </c>
      <c r="F45" s="252"/>
      <c r="G45" s="252"/>
      <c r="H45" s="252"/>
      <c r="I45" s="252"/>
      <c r="J45" s="252"/>
      <c r="K45" s="350">
        <f>M45+M46</f>
        <v>0</v>
      </c>
      <c r="L45" s="351" t="s">
        <v>200</v>
      </c>
      <c r="M45" s="43"/>
      <c r="N45" s="43" t="s">
        <v>201</v>
      </c>
      <c r="O45" s="43"/>
      <c r="P45" s="351" t="s">
        <v>202</v>
      </c>
      <c r="Q45" s="350">
        <f>O45+O46</f>
        <v>0</v>
      </c>
      <c r="R45" s="413" t="str">
        <f>D26</f>
        <v>ＫＯＨＡＲＵ　ＰＲＯＵＤ栃木フットボールクラブ</v>
      </c>
      <c r="S45" s="413"/>
      <c r="T45" s="413"/>
      <c r="U45" s="413"/>
      <c r="V45" s="413"/>
      <c r="W45" s="413"/>
      <c r="X45" s="352" t="s">
        <v>205</v>
      </c>
      <c r="Y45" s="352"/>
      <c r="Z45" s="352"/>
      <c r="AA45" s="352"/>
    </row>
    <row r="46" spans="1:30" ht="18" customHeight="1">
      <c r="A46" s="284"/>
      <c r="B46" s="286"/>
      <c r="C46" s="282"/>
      <c r="D46" s="282"/>
      <c r="E46" s="252"/>
      <c r="F46" s="252"/>
      <c r="G46" s="252"/>
      <c r="H46" s="252"/>
      <c r="I46" s="252"/>
      <c r="J46" s="252"/>
      <c r="K46" s="350"/>
      <c r="L46" s="351"/>
      <c r="M46" s="43"/>
      <c r="N46" s="43" t="s">
        <v>201</v>
      </c>
      <c r="O46" s="43"/>
      <c r="P46" s="351"/>
      <c r="Q46" s="350"/>
      <c r="R46" s="413"/>
      <c r="S46" s="413"/>
      <c r="T46" s="413"/>
      <c r="U46" s="413"/>
      <c r="V46" s="413"/>
      <c r="W46" s="413"/>
      <c r="X46" s="352"/>
      <c r="Y46" s="352"/>
      <c r="Z46" s="352"/>
      <c r="AA46" s="352"/>
    </row>
    <row r="47" spans="1:30" ht="9.9" customHeight="1">
      <c r="A47" s="45"/>
      <c r="B47" s="44"/>
      <c r="C47" s="58"/>
      <c r="D47" s="58"/>
      <c r="E47" s="6"/>
      <c r="F47" s="6"/>
      <c r="G47" s="6"/>
      <c r="H47" s="6"/>
      <c r="I47" s="6"/>
      <c r="J47" s="6"/>
      <c r="K47" s="26"/>
      <c r="L47" s="27"/>
      <c r="M47" s="43"/>
      <c r="N47" s="43"/>
      <c r="O47" s="43"/>
      <c r="P47" s="27"/>
      <c r="Q47" s="26"/>
      <c r="R47" s="6"/>
      <c r="S47" s="6"/>
      <c r="T47" s="6"/>
      <c r="U47" s="6"/>
      <c r="V47" s="6"/>
      <c r="X47" s="15"/>
      <c r="Y47" s="15"/>
      <c r="Z47" s="15"/>
      <c r="AA47" s="62"/>
    </row>
    <row r="48" spans="1:30" ht="18" customHeight="1">
      <c r="A48" s="284" t="s">
        <v>124</v>
      </c>
      <c r="B48" s="286" t="s">
        <v>148</v>
      </c>
      <c r="C48" s="282">
        <v>0.40972222222222227</v>
      </c>
      <c r="D48" s="282"/>
      <c r="E48" s="252" t="str">
        <f>H26</f>
        <v>ＪＦＣファイターズ</v>
      </c>
      <c r="F48" s="252"/>
      <c r="G48" s="252"/>
      <c r="H48" s="252"/>
      <c r="I48" s="252"/>
      <c r="J48" s="252"/>
      <c r="K48" s="350">
        <f>M48+M49</f>
        <v>0</v>
      </c>
      <c r="L48" s="351" t="s">
        <v>200</v>
      </c>
      <c r="M48" s="43"/>
      <c r="N48" s="43" t="s">
        <v>201</v>
      </c>
      <c r="O48" s="43"/>
      <c r="P48" s="351" t="s">
        <v>202</v>
      </c>
      <c r="Q48" s="350">
        <f>O48+O49</f>
        <v>0</v>
      </c>
      <c r="R48" s="252" t="str">
        <f>K26</f>
        <v>野木ＳＳＳ</v>
      </c>
      <c r="S48" s="252"/>
      <c r="T48" s="252"/>
      <c r="U48" s="252"/>
      <c r="V48" s="252"/>
      <c r="W48" s="252"/>
      <c r="X48" s="352" t="s">
        <v>206</v>
      </c>
      <c r="Y48" s="352"/>
      <c r="Z48" s="352"/>
      <c r="AA48" s="352"/>
    </row>
    <row r="49" spans="1:30" ht="18" customHeight="1">
      <c r="A49" s="284"/>
      <c r="B49" s="286"/>
      <c r="C49" s="282"/>
      <c r="D49" s="282"/>
      <c r="E49" s="252"/>
      <c r="F49" s="252"/>
      <c r="G49" s="252"/>
      <c r="H49" s="252"/>
      <c r="I49" s="252"/>
      <c r="J49" s="252"/>
      <c r="K49" s="350"/>
      <c r="L49" s="351"/>
      <c r="M49" s="43"/>
      <c r="N49" s="43" t="s">
        <v>201</v>
      </c>
      <c r="O49" s="43"/>
      <c r="P49" s="351"/>
      <c r="Q49" s="350"/>
      <c r="R49" s="252"/>
      <c r="S49" s="252"/>
      <c r="T49" s="252"/>
      <c r="U49" s="252"/>
      <c r="V49" s="252"/>
      <c r="W49" s="252"/>
      <c r="X49" s="352"/>
      <c r="Y49" s="352"/>
      <c r="Z49" s="352"/>
      <c r="AA49" s="352"/>
    </row>
    <row r="50" spans="1:30" ht="9.9" customHeight="1">
      <c r="A50" s="45"/>
      <c r="B50" s="44"/>
      <c r="C50" s="58"/>
      <c r="D50" s="58"/>
      <c r="E50" s="6"/>
      <c r="F50" s="6"/>
      <c r="G50" s="6"/>
      <c r="H50" s="6"/>
      <c r="I50" s="6"/>
      <c r="J50" s="6"/>
      <c r="K50" s="26"/>
      <c r="L50" s="27"/>
      <c r="M50" s="43"/>
      <c r="N50" s="43"/>
      <c r="O50" s="43"/>
      <c r="P50" s="27"/>
      <c r="Q50" s="26"/>
      <c r="R50" s="6"/>
      <c r="S50" s="6"/>
      <c r="T50" s="6"/>
      <c r="U50" s="6"/>
      <c r="V50" s="6"/>
      <c r="X50" s="15"/>
      <c r="Y50" s="15"/>
      <c r="Z50" s="15"/>
      <c r="AA50" s="62"/>
    </row>
    <row r="51" spans="1:30" ht="18" customHeight="1">
      <c r="A51" s="284" t="s">
        <v>118</v>
      </c>
      <c r="B51" s="286" t="s">
        <v>150</v>
      </c>
      <c r="C51" s="282">
        <v>0.44444444444444442</v>
      </c>
      <c r="D51" s="282"/>
      <c r="E51" s="252" t="str">
        <f>P8</f>
        <v>ＮＩＫＫＯ．ＳＰＯＲＴＳ．ＣＬＵＢ</v>
      </c>
      <c r="F51" s="252"/>
      <c r="G51" s="252"/>
      <c r="H51" s="252"/>
      <c r="I51" s="252"/>
      <c r="J51" s="252"/>
      <c r="K51" s="350">
        <f>M51+M52</f>
        <v>0</v>
      </c>
      <c r="L51" s="351" t="s">
        <v>200</v>
      </c>
      <c r="M51" s="43"/>
      <c r="N51" s="43" t="s">
        <v>201</v>
      </c>
      <c r="O51" s="43"/>
      <c r="P51" s="351" t="s">
        <v>202</v>
      </c>
      <c r="Q51" s="350">
        <f>O51+O52</f>
        <v>0</v>
      </c>
      <c r="R51" s="252" t="str">
        <f>S8</f>
        <v>ボンジボーラ栃木</v>
      </c>
      <c r="S51" s="252"/>
      <c r="T51" s="252"/>
      <c r="U51" s="252"/>
      <c r="V51" s="252"/>
      <c r="W51" s="252"/>
      <c r="X51" s="352" t="s">
        <v>207</v>
      </c>
      <c r="Y51" s="352"/>
      <c r="Z51" s="352"/>
      <c r="AA51" s="352"/>
      <c r="AD51" s="57"/>
    </row>
    <row r="52" spans="1:30" ht="18" customHeight="1">
      <c r="A52" s="284"/>
      <c r="B52" s="286"/>
      <c r="C52" s="282"/>
      <c r="D52" s="282"/>
      <c r="E52" s="252"/>
      <c r="F52" s="252"/>
      <c r="G52" s="252"/>
      <c r="H52" s="252"/>
      <c r="I52" s="252"/>
      <c r="J52" s="252"/>
      <c r="K52" s="350"/>
      <c r="L52" s="351"/>
      <c r="M52" s="43"/>
      <c r="N52" s="43" t="s">
        <v>201</v>
      </c>
      <c r="O52" s="43"/>
      <c r="P52" s="351"/>
      <c r="Q52" s="350"/>
      <c r="R52" s="252"/>
      <c r="S52" s="252"/>
      <c r="T52" s="252"/>
      <c r="U52" s="252"/>
      <c r="V52" s="252"/>
      <c r="W52" s="252"/>
      <c r="X52" s="352"/>
      <c r="Y52" s="352"/>
      <c r="Z52" s="352"/>
      <c r="AA52" s="352"/>
    </row>
    <row r="53" spans="1:30" ht="9.9" customHeight="1">
      <c r="A53" s="45"/>
      <c r="B53" s="44"/>
      <c r="C53" s="58"/>
      <c r="D53" s="58"/>
      <c r="E53" s="6"/>
      <c r="F53" s="6"/>
      <c r="G53" s="6"/>
      <c r="H53" s="6"/>
      <c r="I53" s="6"/>
      <c r="J53" s="6"/>
      <c r="K53" s="26"/>
      <c r="L53" s="27"/>
      <c r="M53" s="43"/>
      <c r="N53" s="43"/>
      <c r="O53" s="43"/>
      <c r="P53" s="27"/>
      <c r="Q53" s="26"/>
      <c r="R53" s="6"/>
      <c r="S53" s="6"/>
      <c r="T53" s="6"/>
      <c r="U53" s="6"/>
      <c r="V53" s="6"/>
      <c r="X53" s="15"/>
      <c r="Y53" s="15"/>
      <c r="Z53" s="15"/>
      <c r="AA53" s="62"/>
    </row>
    <row r="54" spans="1:30" ht="18" customHeight="1">
      <c r="A54" s="284" t="s">
        <v>124</v>
      </c>
      <c r="B54" s="286" t="s">
        <v>150</v>
      </c>
      <c r="C54" s="282">
        <v>0.44444444444444442</v>
      </c>
      <c r="D54" s="282"/>
      <c r="E54" s="252" t="str">
        <f>W8</f>
        <v>さくらボン・ディ・ボーラ</v>
      </c>
      <c r="F54" s="252"/>
      <c r="G54" s="252"/>
      <c r="H54" s="252"/>
      <c r="I54" s="252"/>
      <c r="J54" s="252"/>
      <c r="K54" s="350">
        <f>M54+M55</f>
        <v>0</v>
      </c>
      <c r="L54" s="351" t="s">
        <v>200</v>
      </c>
      <c r="M54" s="43"/>
      <c r="N54" s="43" t="s">
        <v>201</v>
      </c>
      <c r="O54" s="43"/>
      <c r="P54" s="351" t="s">
        <v>202</v>
      </c>
      <c r="Q54" s="350">
        <f>O54+O55</f>
        <v>0</v>
      </c>
      <c r="R54" s="252" t="str">
        <f>Z8</f>
        <v>ＪＦＣアミスタ市貝</v>
      </c>
      <c r="S54" s="252"/>
      <c r="T54" s="252"/>
      <c r="U54" s="252"/>
      <c r="V54" s="252"/>
      <c r="W54" s="252"/>
      <c r="X54" s="352" t="s">
        <v>208</v>
      </c>
      <c r="Y54" s="352"/>
      <c r="Z54" s="352"/>
      <c r="AA54" s="352"/>
    </row>
    <row r="55" spans="1:30" ht="18" customHeight="1">
      <c r="A55" s="284"/>
      <c r="B55" s="286"/>
      <c r="C55" s="282"/>
      <c r="D55" s="282"/>
      <c r="E55" s="252"/>
      <c r="F55" s="252"/>
      <c r="G55" s="252"/>
      <c r="H55" s="252"/>
      <c r="I55" s="252"/>
      <c r="J55" s="252"/>
      <c r="K55" s="350"/>
      <c r="L55" s="351"/>
      <c r="M55" s="43"/>
      <c r="N55" s="43" t="s">
        <v>201</v>
      </c>
      <c r="O55" s="43"/>
      <c r="P55" s="351"/>
      <c r="Q55" s="350"/>
      <c r="R55" s="252"/>
      <c r="S55" s="252"/>
      <c r="T55" s="252"/>
      <c r="U55" s="252"/>
      <c r="V55" s="252"/>
      <c r="W55" s="252"/>
      <c r="X55" s="352"/>
      <c r="Y55" s="352"/>
      <c r="Z55" s="352"/>
      <c r="AA55" s="352"/>
    </row>
    <row r="56" spans="1:30" ht="9.9" customHeight="1">
      <c r="A56" s="45"/>
      <c r="B56" s="44"/>
      <c r="C56" s="58"/>
      <c r="D56" s="58"/>
      <c r="E56" s="6"/>
      <c r="F56" s="6"/>
      <c r="G56" s="6"/>
      <c r="H56" s="6"/>
      <c r="I56" s="6"/>
      <c r="J56" s="6"/>
      <c r="K56" s="26"/>
      <c r="L56" s="27"/>
      <c r="M56" s="43"/>
      <c r="N56" s="43"/>
      <c r="O56" s="43"/>
      <c r="P56" s="27"/>
      <c r="Q56" s="26"/>
      <c r="R56" s="6"/>
      <c r="S56" s="6"/>
      <c r="T56" s="6"/>
      <c r="U56" s="6"/>
      <c r="V56" s="6"/>
      <c r="X56" s="15"/>
      <c r="Y56" s="15"/>
      <c r="Z56" s="15"/>
      <c r="AA56" s="62"/>
    </row>
    <row r="57" spans="1:30" ht="18" customHeight="1">
      <c r="A57" s="284" t="s">
        <v>118</v>
      </c>
      <c r="B57" s="286" t="s">
        <v>152</v>
      </c>
      <c r="C57" s="282">
        <v>0.47916666666666669</v>
      </c>
      <c r="D57" s="282"/>
      <c r="E57" s="252" t="str">
        <f>P26</f>
        <v>ＦＣ毛野</v>
      </c>
      <c r="F57" s="252"/>
      <c r="G57" s="252"/>
      <c r="H57" s="252"/>
      <c r="I57" s="252"/>
      <c r="J57" s="252"/>
      <c r="K57" s="350">
        <f>M57+M58</f>
        <v>0</v>
      </c>
      <c r="L57" s="351" t="s">
        <v>200</v>
      </c>
      <c r="M57" s="43"/>
      <c r="N57" s="43" t="s">
        <v>201</v>
      </c>
      <c r="O57" s="43"/>
      <c r="P57" s="351" t="s">
        <v>202</v>
      </c>
      <c r="Q57" s="350">
        <f>O57+O58</f>
        <v>0</v>
      </c>
      <c r="R57" s="252" t="str">
        <f>S26</f>
        <v>国分寺サッカークラブ</v>
      </c>
      <c r="S57" s="252"/>
      <c r="T57" s="252"/>
      <c r="U57" s="252"/>
      <c r="V57" s="252"/>
      <c r="W57" s="252"/>
      <c r="X57" s="352" t="s">
        <v>209</v>
      </c>
      <c r="Y57" s="352"/>
      <c r="Z57" s="352"/>
      <c r="AA57" s="352"/>
    </row>
    <row r="58" spans="1:30" ht="18" customHeight="1">
      <c r="A58" s="284"/>
      <c r="B58" s="286"/>
      <c r="C58" s="282"/>
      <c r="D58" s="282"/>
      <c r="E58" s="252"/>
      <c r="F58" s="252"/>
      <c r="G58" s="252"/>
      <c r="H58" s="252"/>
      <c r="I58" s="252"/>
      <c r="J58" s="252"/>
      <c r="K58" s="350"/>
      <c r="L58" s="351"/>
      <c r="M58" s="43"/>
      <c r="N58" s="43" t="s">
        <v>201</v>
      </c>
      <c r="O58" s="43"/>
      <c r="P58" s="351"/>
      <c r="Q58" s="350"/>
      <c r="R58" s="252"/>
      <c r="S58" s="252"/>
      <c r="T58" s="252"/>
      <c r="U58" s="252"/>
      <c r="V58" s="252"/>
      <c r="W58" s="252"/>
      <c r="X58" s="352"/>
      <c r="Y58" s="352"/>
      <c r="Z58" s="352"/>
      <c r="AA58" s="352"/>
    </row>
    <row r="59" spans="1:30" ht="9.9" customHeight="1">
      <c r="A59" s="45"/>
      <c r="B59" s="59"/>
      <c r="C59" s="42"/>
      <c r="D59" s="42"/>
      <c r="E59" s="35"/>
      <c r="F59" s="35"/>
      <c r="G59" s="35"/>
      <c r="H59" s="35"/>
      <c r="I59" s="35"/>
      <c r="J59" s="35"/>
      <c r="R59" s="35"/>
      <c r="S59" s="35"/>
      <c r="T59" s="35"/>
      <c r="U59" s="35"/>
      <c r="V59" s="35"/>
      <c r="X59" s="5"/>
      <c r="Y59" s="5"/>
      <c r="Z59" s="5"/>
      <c r="AA59" s="63"/>
    </row>
    <row r="60" spans="1:30" ht="18" customHeight="1">
      <c r="A60" s="284" t="s">
        <v>124</v>
      </c>
      <c r="B60" s="286" t="s">
        <v>152</v>
      </c>
      <c r="C60" s="282">
        <v>0.47916666666666669</v>
      </c>
      <c r="D60" s="282"/>
      <c r="E60" s="252" t="str">
        <f>W26</f>
        <v>都賀クラブジュニア</v>
      </c>
      <c r="F60" s="252"/>
      <c r="G60" s="252"/>
      <c r="H60" s="252"/>
      <c r="I60" s="252"/>
      <c r="J60" s="252"/>
      <c r="K60" s="350">
        <f>M60+M61</f>
        <v>0</v>
      </c>
      <c r="L60" s="351" t="s">
        <v>200</v>
      </c>
      <c r="M60" s="43"/>
      <c r="N60" s="43" t="s">
        <v>201</v>
      </c>
      <c r="O60" s="43"/>
      <c r="P60" s="351" t="s">
        <v>202</v>
      </c>
      <c r="Q60" s="350">
        <f>O60+O61</f>
        <v>0</v>
      </c>
      <c r="R60" s="252" t="str">
        <f>Z26</f>
        <v>祖母井クラブ</v>
      </c>
      <c r="S60" s="252"/>
      <c r="T60" s="252"/>
      <c r="U60" s="252"/>
      <c r="V60" s="252"/>
      <c r="W60" s="252"/>
      <c r="X60" s="352" t="s">
        <v>210</v>
      </c>
      <c r="Y60" s="352"/>
      <c r="Z60" s="352"/>
      <c r="AA60" s="352"/>
    </row>
    <row r="61" spans="1:30" ht="18" customHeight="1">
      <c r="A61" s="284"/>
      <c r="B61" s="286"/>
      <c r="C61" s="282"/>
      <c r="D61" s="282"/>
      <c r="E61" s="252"/>
      <c r="F61" s="252"/>
      <c r="G61" s="252"/>
      <c r="H61" s="252"/>
      <c r="I61" s="252"/>
      <c r="J61" s="252"/>
      <c r="K61" s="350"/>
      <c r="L61" s="351"/>
      <c r="M61" s="43"/>
      <c r="N61" s="43" t="s">
        <v>201</v>
      </c>
      <c r="O61" s="43"/>
      <c r="P61" s="351"/>
      <c r="Q61" s="350"/>
      <c r="R61" s="252"/>
      <c r="S61" s="252"/>
      <c r="T61" s="252"/>
      <c r="U61" s="252"/>
      <c r="V61" s="252"/>
      <c r="W61" s="252"/>
      <c r="X61" s="352"/>
      <c r="Y61" s="352"/>
      <c r="Z61" s="352"/>
      <c r="AA61" s="352"/>
    </row>
    <row r="62" spans="1:30" ht="9.9" customHeight="1">
      <c r="A62" s="60"/>
      <c r="B62" s="59"/>
      <c r="C62" s="42"/>
      <c r="D62" s="42"/>
      <c r="E62" s="35"/>
      <c r="F62" s="35"/>
      <c r="G62" s="35"/>
      <c r="H62" s="35"/>
      <c r="I62" s="35"/>
      <c r="J62" s="35"/>
      <c r="R62" s="35"/>
      <c r="S62" s="35"/>
      <c r="T62" s="35"/>
      <c r="U62" s="35"/>
      <c r="V62" s="35"/>
      <c r="AA62" s="63"/>
    </row>
    <row r="63" spans="1:30" ht="18" customHeight="1">
      <c r="A63" s="284" t="s">
        <v>118</v>
      </c>
      <c r="B63" s="286" t="s">
        <v>154</v>
      </c>
      <c r="C63" s="282">
        <v>0.51388888888888895</v>
      </c>
      <c r="D63" s="282"/>
      <c r="E63" s="252" t="s">
        <v>211</v>
      </c>
      <c r="F63" s="252"/>
      <c r="G63" s="252"/>
      <c r="H63" s="252"/>
      <c r="I63" s="252"/>
      <c r="J63" s="252"/>
      <c r="K63" s="350">
        <f>M63+M64</f>
        <v>0</v>
      </c>
      <c r="L63" s="351" t="s">
        <v>200</v>
      </c>
      <c r="M63" s="43"/>
      <c r="N63" s="43" t="s">
        <v>201</v>
      </c>
      <c r="O63" s="43"/>
      <c r="P63" s="351" t="s">
        <v>202</v>
      </c>
      <c r="Q63" s="350">
        <f>O63+O64</f>
        <v>0</v>
      </c>
      <c r="R63" s="252" t="s">
        <v>212</v>
      </c>
      <c r="S63" s="252"/>
      <c r="T63" s="252"/>
      <c r="U63" s="252"/>
      <c r="V63" s="252"/>
      <c r="W63" s="252"/>
      <c r="X63" s="252" t="s">
        <v>213</v>
      </c>
      <c r="Y63" s="252"/>
      <c r="Z63" s="252"/>
      <c r="AA63" s="252"/>
    </row>
    <row r="64" spans="1:30" ht="18" customHeight="1">
      <c r="A64" s="284"/>
      <c r="B64" s="286"/>
      <c r="C64" s="282"/>
      <c r="D64" s="282"/>
      <c r="E64" s="252"/>
      <c r="F64" s="252"/>
      <c r="G64" s="252"/>
      <c r="H64" s="252"/>
      <c r="I64" s="252"/>
      <c r="J64" s="252"/>
      <c r="K64" s="350"/>
      <c r="L64" s="351"/>
      <c r="M64" s="43"/>
      <c r="N64" s="43" t="s">
        <v>201</v>
      </c>
      <c r="O64" s="43"/>
      <c r="P64" s="351"/>
      <c r="Q64" s="350"/>
      <c r="R64" s="252"/>
      <c r="S64" s="252"/>
      <c r="T64" s="252"/>
      <c r="U64" s="252"/>
      <c r="V64" s="252"/>
      <c r="W64" s="252"/>
      <c r="X64" s="252"/>
      <c r="Y64" s="252"/>
      <c r="Z64" s="252"/>
      <c r="AA64" s="252"/>
    </row>
    <row r="65" spans="1:27" ht="9.9" customHeight="1">
      <c r="A65" s="45"/>
      <c r="B65" s="59"/>
      <c r="C65" s="42"/>
      <c r="D65" s="42"/>
      <c r="E65" s="35"/>
      <c r="F65" s="35"/>
      <c r="G65" s="35"/>
      <c r="H65" s="35"/>
      <c r="I65" s="35"/>
      <c r="J65" s="35"/>
      <c r="R65" s="35"/>
      <c r="S65" s="35"/>
      <c r="T65" s="35"/>
      <c r="U65" s="35"/>
      <c r="V65" s="35"/>
      <c r="AA65" s="63"/>
    </row>
    <row r="66" spans="1:27" ht="18" customHeight="1">
      <c r="A66" s="284" t="s">
        <v>124</v>
      </c>
      <c r="B66" s="286" t="s">
        <v>154</v>
      </c>
      <c r="C66" s="282">
        <v>0.51388888888888895</v>
      </c>
      <c r="D66" s="282"/>
      <c r="E66" s="252" t="s">
        <v>214</v>
      </c>
      <c r="F66" s="252"/>
      <c r="G66" s="252"/>
      <c r="H66" s="252"/>
      <c r="I66" s="252"/>
      <c r="J66" s="252"/>
      <c r="K66" s="350">
        <f>M66+M67</f>
        <v>0</v>
      </c>
      <c r="L66" s="351" t="s">
        <v>200</v>
      </c>
      <c r="M66" s="43"/>
      <c r="N66" s="43" t="s">
        <v>201</v>
      </c>
      <c r="O66" s="43"/>
      <c r="P66" s="351" t="s">
        <v>202</v>
      </c>
      <c r="Q66" s="350">
        <f>O66+O67</f>
        <v>0</v>
      </c>
      <c r="R66" s="252" t="s">
        <v>215</v>
      </c>
      <c r="S66" s="252"/>
      <c r="T66" s="252"/>
      <c r="U66" s="252"/>
      <c r="V66" s="252"/>
      <c r="W66" s="252"/>
      <c r="X66" s="252" t="s">
        <v>216</v>
      </c>
      <c r="Y66" s="252"/>
      <c r="Z66" s="252"/>
      <c r="AA66" s="252"/>
    </row>
    <row r="67" spans="1:27" ht="18" customHeight="1">
      <c r="A67" s="284"/>
      <c r="B67" s="286"/>
      <c r="C67" s="282"/>
      <c r="D67" s="282"/>
      <c r="E67" s="252"/>
      <c r="F67" s="252"/>
      <c r="G67" s="252"/>
      <c r="H67" s="252"/>
      <c r="I67" s="252"/>
      <c r="J67" s="252"/>
      <c r="K67" s="350"/>
      <c r="L67" s="351"/>
      <c r="M67" s="43"/>
      <c r="N67" s="43" t="s">
        <v>201</v>
      </c>
      <c r="O67" s="43"/>
      <c r="P67" s="351"/>
      <c r="Q67" s="350"/>
      <c r="R67" s="252"/>
      <c r="S67" s="252"/>
      <c r="T67" s="252"/>
      <c r="U67" s="252"/>
      <c r="V67" s="252"/>
      <c r="W67" s="252"/>
      <c r="X67" s="252"/>
      <c r="Y67" s="252"/>
      <c r="Z67" s="252"/>
      <c r="AA67" s="252"/>
    </row>
    <row r="68" spans="1:27" ht="9.9" customHeight="1">
      <c r="A68" s="60"/>
      <c r="B68" s="59"/>
      <c r="C68" s="42"/>
      <c r="D68" s="42"/>
      <c r="E68" s="35"/>
      <c r="F68" s="35"/>
      <c r="G68" s="35"/>
      <c r="H68" s="35"/>
      <c r="I68" s="35"/>
      <c r="J68" s="35"/>
      <c r="R68" s="35"/>
      <c r="S68" s="35"/>
      <c r="T68" s="35"/>
      <c r="U68" s="35"/>
      <c r="V68" s="35"/>
      <c r="AA68" s="63"/>
    </row>
    <row r="69" spans="1:27" ht="18" customHeight="1">
      <c r="A69" s="284" t="s">
        <v>118</v>
      </c>
      <c r="B69" s="286" t="s">
        <v>156</v>
      </c>
      <c r="C69" s="282">
        <v>0.54861111111111105</v>
      </c>
      <c r="D69" s="282"/>
      <c r="E69" s="252" t="s">
        <v>217</v>
      </c>
      <c r="F69" s="252"/>
      <c r="G69" s="252"/>
      <c r="H69" s="252"/>
      <c r="I69" s="252"/>
      <c r="J69" s="252"/>
      <c r="K69" s="350">
        <f>M69+M70</f>
        <v>0</v>
      </c>
      <c r="L69" s="351" t="s">
        <v>200</v>
      </c>
      <c r="M69" s="43"/>
      <c r="N69" s="43" t="s">
        <v>201</v>
      </c>
      <c r="O69" s="43"/>
      <c r="P69" s="351" t="s">
        <v>202</v>
      </c>
      <c r="Q69" s="350">
        <f>O69+O70</f>
        <v>0</v>
      </c>
      <c r="R69" s="252" t="s">
        <v>218</v>
      </c>
      <c r="S69" s="252"/>
      <c r="T69" s="252"/>
      <c r="U69" s="252"/>
      <c r="V69" s="252"/>
      <c r="W69" s="252"/>
      <c r="X69" s="252" t="s">
        <v>219</v>
      </c>
      <c r="Y69" s="252"/>
      <c r="Z69" s="252"/>
      <c r="AA69" s="252"/>
    </row>
    <row r="70" spans="1:27" ht="18" customHeight="1">
      <c r="A70" s="284"/>
      <c r="B70" s="286"/>
      <c r="C70" s="282"/>
      <c r="D70" s="282"/>
      <c r="E70" s="252"/>
      <c r="F70" s="252"/>
      <c r="G70" s="252"/>
      <c r="H70" s="252"/>
      <c r="I70" s="252"/>
      <c r="J70" s="252"/>
      <c r="K70" s="350"/>
      <c r="L70" s="351"/>
      <c r="M70" s="43"/>
      <c r="N70" s="43" t="s">
        <v>201</v>
      </c>
      <c r="O70" s="43"/>
      <c r="P70" s="351"/>
      <c r="Q70" s="350"/>
      <c r="R70" s="252"/>
      <c r="S70" s="252"/>
      <c r="T70" s="252"/>
      <c r="U70" s="252"/>
      <c r="V70" s="252"/>
      <c r="W70" s="252"/>
      <c r="X70" s="252"/>
      <c r="Y70" s="252"/>
      <c r="Z70" s="252"/>
      <c r="AA70" s="252"/>
    </row>
    <row r="71" spans="1:27" ht="9.9" customHeight="1">
      <c r="A71" s="45"/>
      <c r="B71" s="59"/>
      <c r="C71" s="42"/>
      <c r="D71" s="42"/>
      <c r="E71" s="35"/>
      <c r="F71" s="35"/>
      <c r="G71" s="35"/>
      <c r="H71" s="35"/>
      <c r="I71" s="35"/>
      <c r="J71" s="35"/>
      <c r="R71" s="35"/>
      <c r="S71" s="35"/>
      <c r="T71" s="35"/>
      <c r="U71" s="35"/>
      <c r="V71" s="35"/>
      <c r="AA71" s="63"/>
    </row>
    <row r="72" spans="1:27" ht="18" customHeight="1">
      <c r="A72" s="284" t="s">
        <v>124</v>
      </c>
      <c r="B72" s="286" t="s">
        <v>156</v>
      </c>
      <c r="C72" s="282">
        <v>0.54861111111111105</v>
      </c>
      <c r="D72" s="282"/>
      <c r="E72" s="252" t="s">
        <v>220</v>
      </c>
      <c r="F72" s="252"/>
      <c r="G72" s="252"/>
      <c r="H72" s="252"/>
      <c r="I72" s="252"/>
      <c r="J72" s="252"/>
      <c r="K72" s="350">
        <f>M72+M73</f>
        <v>0</v>
      </c>
      <c r="L72" s="351" t="s">
        <v>200</v>
      </c>
      <c r="M72" s="43"/>
      <c r="N72" s="43" t="s">
        <v>201</v>
      </c>
      <c r="O72" s="43"/>
      <c r="P72" s="351" t="s">
        <v>202</v>
      </c>
      <c r="Q72" s="350">
        <f>O72+O73</f>
        <v>0</v>
      </c>
      <c r="R72" s="252" t="s">
        <v>221</v>
      </c>
      <c r="S72" s="252"/>
      <c r="T72" s="252"/>
      <c r="U72" s="252"/>
      <c r="V72" s="252"/>
      <c r="W72" s="252"/>
      <c r="X72" s="252" t="s">
        <v>222</v>
      </c>
      <c r="Y72" s="252"/>
      <c r="Z72" s="252"/>
      <c r="AA72" s="252"/>
    </row>
    <row r="73" spans="1:27" ht="18" customHeight="1">
      <c r="A73" s="284"/>
      <c r="B73" s="286"/>
      <c r="C73" s="282"/>
      <c r="D73" s="282"/>
      <c r="E73" s="252"/>
      <c r="F73" s="252"/>
      <c r="G73" s="252"/>
      <c r="H73" s="252"/>
      <c r="I73" s="252"/>
      <c r="J73" s="252"/>
      <c r="K73" s="350"/>
      <c r="L73" s="351"/>
      <c r="M73" s="43"/>
      <c r="N73" s="43" t="s">
        <v>201</v>
      </c>
      <c r="O73" s="43"/>
      <c r="P73" s="351"/>
      <c r="Q73" s="350"/>
      <c r="R73" s="252"/>
      <c r="S73" s="252"/>
      <c r="T73" s="252"/>
      <c r="U73" s="252"/>
      <c r="V73" s="252"/>
      <c r="W73" s="252"/>
      <c r="X73" s="252"/>
      <c r="Y73" s="252"/>
      <c r="Z73" s="252"/>
      <c r="AA73" s="252"/>
    </row>
    <row r="74" spans="1:27" ht="9.9" customHeight="1"/>
  </sheetData>
  <mergeCells count="164">
    <mergeCell ref="O1:R1"/>
    <mergeCell ref="S4:X4"/>
    <mergeCell ref="D4:I4"/>
    <mergeCell ref="D22:I22"/>
    <mergeCell ref="U20:V20"/>
    <mergeCell ref="F20:G20"/>
    <mergeCell ref="U2:V2"/>
    <mergeCell ref="F2:G2"/>
    <mergeCell ref="S1:AA1"/>
    <mergeCell ref="D7:E7"/>
    <mergeCell ref="I1:L1"/>
    <mergeCell ref="X72:AA73"/>
    <mergeCell ref="X69:AA70"/>
    <mergeCell ref="X66:AA67"/>
    <mergeCell ref="X63:AA64"/>
    <mergeCell ref="X60:AA61"/>
    <mergeCell ref="X57:AA58"/>
    <mergeCell ref="X54:AA55"/>
    <mergeCell ref="X51:AA52"/>
    <mergeCell ref="X48:AA49"/>
    <mergeCell ref="A7:B7"/>
    <mergeCell ref="P25:Q25"/>
    <mergeCell ref="K25:L25"/>
    <mergeCell ref="H25:I25"/>
    <mergeCell ref="D25:E25"/>
    <mergeCell ref="A25:B25"/>
    <mergeCell ref="W25:X25"/>
    <mergeCell ref="S25:T25"/>
    <mergeCell ref="S22:X22"/>
    <mergeCell ref="A8:B18"/>
    <mergeCell ref="D8:E18"/>
    <mergeCell ref="H8:I18"/>
    <mergeCell ref="K8:L18"/>
    <mergeCell ref="P8:Q18"/>
    <mergeCell ref="S8:T18"/>
    <mergeCell ref="W8:X18"/>
    <mergeCell ref="R63:W64"/>
    <mergeCell ref="R60:W61"/>
    <mergeCell ref="R57:W58"/>
    <mergeCell ref="Z7:AA7"/>
    <mergeCell ref="W7:X7"/>
    <mergeCell ref="S7:T7"/>
    <mergeCell ref="P7:Q7"/>
    <mergeCell ref="K7:L7"/>
    <mergeCell ref="H7:I7"/>
    <mergeCell ref="Z8:AA18"/>
    <mergeCell ref="X38:AA38"/>
    <mergeCell ref="X45:AA46"/>
    <mergeCell ref="X42:AA43"/>
    <mergeCell ref="X39:AA40"/>
    <mergeCell ref="R54:W55"/>
    <mergeCell ref="R51:W52"/>
    <mergeCell ref="Q57:Q58"/>
    <mergeCell ref="L54:L55"/>
    <mergeCell ref="P54:P55"/>
    <mergeCell ref="Q54:Q55"/>
    <mergeCell ref="P51:P52"/>
    <mergeCell ref="Q51:Q52"/>
    <mergeCell ref="P63:P64"/>
    <mergeCell ref="Q63:Q64"/>
    <mergeCell ref="Q72:Q73"/>
    <mergeCell ref="R72:W73"/>
    <mergeCell ref="P69:P70"/>
    <mergeCell ref="Q69:Q70"/>
    <mergeCell ref="L66:L67"/>
    <mergeCell ref="P66:P67"/>
    <mergeCell ref="Q66:Q67"/>
    <mergeCell ref="R69:W70"/>
    <mergeCell ref="R66:W67"/>
    <mergeCell ref="P60:P61"/>
    <mergeCell ref="Q60:Q61"/>
    <mergeCell ref="P57:P58"/>
    <mergeCell ref="A72:A73"/>
    <mergeCell ref="B72:B73"/>
    <mergeCell ref="C72:D73"/>
    <mergeCell ref="K72:K73"/>
    <mergeCell ref="A69:A70"/>
    <mergeCell ref="B69:B70"/>
    <mergeCell ref="C69:D70"/>
    <mergeCell ref="K69:K70"/>
    <mergeCell ref="L69:L70"/>
    <mergeCell ref="L72:L73"/>
    <mergeCell ref="E72:J73"/>
    <mergeCell ref="E69:J70"/>
    <mergeCell ref="A66:A67"/>
    <mergeCell ref="B66:B67"/>
    <mergeCell ref="C66:D67"/>
    <mergeCell ref="K66:K67"/>
    <mergeCell ref="A63:A64"/>
    <mergeCell ref="B63:B64"/>
    <mergeCell ref="C63:D64"/>
    <mergeCell ref="K63:K64"/>
    <mergeCell ref="P72:P73"/>
    <mergeCell ref="L63:L64"/>
    <mergeCell ref="E66:J67"/>
    <mergeCell ref="E63:J64"/>
    <mergeCell ref="L51:L52"/>
    <mergeCell ref="E54:J55"/>
    <mergeCell ref="E51:J52"/>
    <mergeCell ref="A60:A61"/>
    <mergeCell ref="B60:B61"/>
    <mergeCell ref="C60:D61"/>
    <mergeCell ref="K60:K61"/>
    <mergeCell ref="A57:A58"/>
    <mergeCell ref="B57:B58"/>
    <mergeCell ref="C57:D58"/>
    <mergeCell ref="K57:K58"/>
    <mergeCell ref="L57:L58"/>
    <mergeCell ref="E60:J61"/>
    <mergeCell ref="E57:J58"/>
    <mergeCell ref="L60:L61"/>
    <mergeCell ref="C48:D49"/>
    <mergeCell ref="K48:K49"/>
    <mergeCell ref="A54:A55"/>
    <mergeCell ref="B54:B55"/>
    <mergeCell ref="C54:D55"/>
    <mergeCell ref="K54:K55"/>
    <mergeCell ref="A51:A52"/>
    <mergeCell ref="B51:B52"/>
    <mergeCell ref="C51:D52"/>
    <mergeCell ref="K51:K52"/>
    <mergeCell ref="R48:W49"/>
    <mergeCell ref="R45:W46"/>
    <mergeCell ref="E48:J49"/>
    <mergeCell ref="E45:J46"/>
    <mergeCell ref="Q42:Q43"/>
    <mergeCell ref="A45:A46"/>
    <mergeCell ref="B45:B46"/>
    <mergeCell ref="C45:D46"/>
    <mergeCell ref="K45:K46"/>
    <mergeCell ref="L45:L46"/>
    <mergeCell ref="A42:A43"/>
    <mergeCell ref="B42:B43"/>
    <mergeCell ref="C42:D43"/>
    <mergeCell ref="K42:K43"/>
    <mergeCell ref="L42:L43"/>
    <mergeCell ref="P42:P43"/>
    <mergeCell ref="E42:J43"/>
    <mergeCell ref="L48:L49"/>
    <mergeCell ref="P48:P49"/>
    <mergeCell ref="Q48:Q49"/>
    <mergeCell ref="P45:P46"/>
    <mergeCell ref="Q45:Q46"/>
    <mergeCell ref="A48:A49"/>
    <mergeCell ref="B48:B49"/>
    <mergeCell ref="E39:J40"/>
    <mergeCell ref="R42:W43"/>
    <mergeCell ref="R39:W40"/>
    <mergeCell ref="A39:A40"/>
    <mergeCell ref="B39:B40"/>
    <mergeCell ref="C39:D40"/>
    <mergeCell ref="K39:K40"/>
    <mergeCell ref="L39:L40"/>
    <mergeCell ref="P39:P40"/>
    <mergeCell ref="Q39:Q40"/>
    <mergeCell ref="Z26:AA36"/>
    <mergeCell ref="Z25:AA25"/>
    <mergeCell ref="W26:X36"/>
    <mergeCell ref="S26:T36"/>
    <mergeCell ref="P26:Q36"/>
    <mergeCell ref="K26:L36"/>
    <mergeCell ref="H26:I36"/>
    <mergeCell ref="D26:E36"/>
    <mergeCell ref="A26:B36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0" firstPageNumber="4294963191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65"/>
  <sheetViews>
    <sheetView view="pageBreakPreview" zoomScale="70" zoomScaleNormal="100" zoomScaleSheetLayoutView="70" workbookViewId="0"/>
  </sheetViews>
  <sheetFormatPr defaultRowHeight="13.2"/>
  <sheetData>
    <row r="1" spans="1:25" ht="39.75" customHeight="1">
      <c r="A1" s="106" t="s">
        <v>223</v>
      </c>
      <c r="B1" s="8"/>
      <c r="C1" s="8"/>
      <c r="D1" s="8"/>
      <c r="E1" s="8"/>
      <c r="F1" s="8"/>
      <c r="G1" s="359">
        <f>U11組合せ!N5</f>
        <v>44576</v>
      </c>
      <c r="H1" s="359"/>
      <c r="I1" s="359"/>
      <c r="J1" s="359"/>
      <c r="O1" s="360" t="s">
        <v>224</v>
      </c>
      <c r="P1" s="360"/>
      <c r="Q1" s="360"/>
      <c r="R1" s="361" t="str">
        <f>U11組合せ!P39</f>
        <v>ヴェルフェドリームフィールド</v>
      </c>
      <c r="S1" s="361"/>
      <c r="T1" s="361"/>
      <c r="U1" s="361"/>
      <c r="V1" s="361"/>
      <c r="W1" s="361"/>
    </row>
    <row r="2" spans="1:25" ht="39.75" customHeight="1">
      <c r="A2" s="106"/>
      <c r="B2" s="8"/>
      <c r="C2" s="8"/>
      <c r="D2" s="8"/>
      <c r="E2" s="8"/>
      <c r="F2" s="8"/>
      <c r="G2" s="131"/>
      <c r="H2" s="131"/>
      <c r="I2" s="131"/>
      <c r="J2" s="131"/>
      <c r="O2" s="132"/>
      <c r="P2" s="132"/>
      <c r="Q2" s="132"/>
      <c r="R2" s="133"/>
      <c r="S2" s="133"/>
      <c r="T2" s="133"/>
      <c r="U2" s="133"/>
      <c r="V2" s="133"/>
      <c r="W2" s="133"/>
    </row>
    <row r="3" spans="1:25" ht="30" customHeight="1"/>
    <row r="4" spans="1:25" ht="30" customHeight="1">
      <c r="G4" s="107"/>
      <c r="H4" s="107"/>
      <c r="I4" s="107"/>
      <c r="J4" s="107"/>
      <c r="K4" s="107"/>
      <c r="L4" s="108"/>
      <c r="M4" s="107"/>
      <c r="N4" s="107"/>
      <c r="O4" s="107"/>
      <c r="P4" s="107"/>
    </row>
    <row r="5" spans="1:25" ht="30" customHeight="1">
      <c r="A5" s="1"/>
      <c r="B5" s="1"/>
      <c r="C5" s="52"/>
      <c r="D5" s="52"/>
      <c r="E5" s="52"/>
      <c r="F5" s="109"/>
      <c r="G5" s="52"/>
      <c r="H5" s="52"/>
      <c r="I5" s="52"/>
      <c r="J5" s="52"/>
      <c r="K5" s="52"/>
      <c r="L5" s="52"/>
      <c r="M5" s="52"/>
      <c r="N5" s="52"/>
      <c r="O5" s="52"/>
      <c r="P5" s="52"/>
      <c r="Q5" s="110"/>
      <c r="R5" s="52"/>
      <c r="S5" s="52"/>
      <c r="T5" s="1"/>
      <c r="U5" s="1"/>
      <c r="V5" s="1"/>
      <c r="W5" s="1"/>
      <c r="X5" s="1"/>
      <c r="Y5" s="1"/>
    </row>
    <row r="6" spans="1:25" ht="30" customHeight="1">
      <c r="A6" s="1"/>
      <c r="B6" s="1"/>
      <c r="C6" s="52"/>
      <c r="D6" s="52"/>
      <c r="E6" s="52"/>
      <c r="F6" s="109"/>
      <c r="G6" s="52"/>
      <c r="H6" s="52"/>
      <c r="I6" s="52"/>
      <c r="J6" s="52"/>
      <c r="K6" s="362" t="s">
        <v>186</v>
      </c>
      <c r="L6" s="362"/>
      <c r="M6" s="52"/>
      <c r="N6" s="52"/>
      <c r="O6" s="52"/>
      <c r="P6" s="52"/>
      <c r="Q6" s="110"/>
      <c r="R6" s="52"/>
      <c r="S6" s="52"/>
      <c r="T6" s="1"/>
      <c r="U6" s="1"/>
      <c r="V6" s="1"/>
      <c r="W6" s="1"/>
      <c r="X6" s="1"/>
      <c r="Y6" s="1"/>
    </row>
    <row r="7" spans="1:25" ht="30" customHeight="1">
      <c r="A7" s="5"/>
      <c r="B7" s="5"/>
      <c r="C7" s="52"/>
      <c r="D7" s="52"/>
      <c r="E7" s="111"/>
      <c r="F7" s="112"/>
      <c r="G7" s="113"/>
      <c r="H7" s="113"/>
      <c r="I7" s="113"/>
      <c r="J7" s="113"/>
      <c r="K7" s="113"/>
      <c r="L7" s="113"/>
      <c r="M7" s="113"/>
      <c r="N7" s="113"/>
      <c r="O7" s="114"/>
      <c r="P7" s="114"/>
      <c r="Q7" s="115"/>
      <c r="R7" s="114"/>
      <c r="S7" s="113"/>
      <c r="T7" s="55"/>
      <c r="U7" s="55"/>
      <c r="V7" s="55"/>
      <c r="W7" s="5"/>
      <c r="X7" s="5"/>
      <c r="Y7" s="5"/>
    </row>
    <row r="8" spans="1:25" ht="30" customHeight="1">
      <c r="A8" s="5"/>
      <c r="B8" s="5"/>
      <c r="C8" s="52"/>
      <c r="D8" s="109"/>
      <c r="E8" s="52"/>
      <c r="F8" s="113"/>
      <c r="G8" s="116"/>
      <c r="H8" s="117"/>
      <c r="I8" s="113"/>
      <c r="J8" s="113"/>
      <c r="K8" s="113"/>
      <c r="L8" s="113"/>
      <c r="M8" s="113"/>
      <c r="N8" s="118"/>
      <c r="O8" s="113"/>
      <c r="P8" s="113"/>
      <c r="Q8" s="113"/>
      <c r="R8" s="118"/>
      <c r="S8" s="113"/>
      <c r="T8" s="55"/>
      <c r="U8" s="55"/>
      <c r="V8" s="55"/>
      <c r="W8" s="5"/>
      <c r="X8" s="5"/>
      <c r="Y8" s="5"/>
    </row>
    <row r="9" spans="1:25" ht="30" customHeight="1">
      <c r="A9" s="5"/>
      <c r="B9" s="5"/>
      <c r="C9" s="52"/>
      <c r="D9" s="109"/>
      <c r="E9" s="52"/>
      <c r="F9" s="362" t="s">
        <v>172</v>
      </c>
      <c r="G9" s="362"/>
      <c r="H9" s="118"/>
      <c r="I9" s="113"/>
      <c r="J9" s="113"/>
      <c r="K9" s="362"/>
      <c r="L9" s="362"/>
      <c r="M9" s="113"/>
      <c r="N9" s="118"/>
      <c r="O9" s="113"/>
      <c r="P9" s="362" t="s">
        <v>173</v>
      </c>
      <c r="Q9" s="362"/>
      <c r="R9" s="118"/>
      <c r="S9" s="113"/>
      <c r="T9" s="55"/>
      <c r="U9" s="55"/>
      <c r="V9" s="55"/>
      <c r="W9" s="5"/>
      <c r="X9" s="5"/>
      <c r="Y9" s="5"/>
    </row>
    <row r="10" spans="1:25" ht="30" customHeight="1">
      <c r="A10" s="5"/>
      <c r="B10" s="5"/>
      <c r="C10" s="52"/>
      <c r="D10" s="109"/>
      <c r="E10" s="52"/>
      <c r="F10" s="362"/>
      <c r="G10" s="362"/>
      <c r="H10" s="109"/>
      <c r="I10" s="52"/>
      <c r="J10" s="113"/>
      <c r="K10" s="113"/>
      <c r="L10" s="113"/>
      <c r="M10" s="113"/>
      <c r="N10" s="109"/>
      <c r="O10" s="52"/>
      <c r="P10" s="362"/>
      <c r="Q10" s="362"/>
      <c r="R10" s="109"/>
      <c r="S10" s="52"/>
      <c r="T10" s="55"/>
      <c r="U10" s="55"/>
      <c r="V10" s="55"/>
      <c r="W10" s="5"/>
      <c r="X10" s="5"/>
      <c r="Y10" s="5"/>
    </row>
    <row r="11" spans="1:25" ht="30" customHeight="1">
      <c r="A11" s="5"/>
      <c r="B11" s="5"/>
      <c r="C11" s="52"/>
      <c r="D11" s="358" t="s">
        <v>122</v>
      </c>
      <c r="E11" s="358"/>
      <c r="F11" s="119"/>
      <c r="G11" s="119"/>
      <c r="H11" s="358" t="s">
        <v>134</v>
      </c>
      <c r="I11" s="358"/>
      <c r="J11" s="119"/>
      <c r="K11" s="119"/>
      <c r="L11" s="119"/>
      <c r="M11" s="119"/>
      <c r="N11" s="358" t="s">
        <v>135</v>
      </c>
      <c r="O11" s="358"/>
      <c r="P11" s="119"/>
      <c r="Q11" s="119"/>
      <c r="R11" s="358" t="s">
        <v>123</v>
      </c>
      <c r="S11" s="358"/>
      <c r="T11" s="55"/>
      <c r="U11" s="55"/>
      <c r="V11" s="55"/>
      <c r="W11" s="5"/>
      <c r="X11" s="5"/>
      <c r="Y11" s="5"/>
    </row>
    <row r="12" spans="1:25" ht="30" customHeight="1">
      <c r="A12" s="5"/>
      <c r="B12" s="5"/>
      <c r="C12" s="52"/>
      <c r="D12" s="358"/>
      <c r="E12" s="358"/>
      <c r="F12" s="119"/>
      <c r="G12" s="119"/>
      <c r="H12" s="358"/>
      <c r="I12" s="358"/>
      <c r="J12" s="119"/>
      <c r="K12" s="119"/>
      <c r="L12" s="119"/>
      <c r="M12" s="119"/>
      <c r="N12" s="358"/>
      <c r="O12" s="358"/>
      <c r="P12" s="119"/>
      <c r="Q12" s="119"/>
      <c r="R12" s="358"/>
      <c r="S12" s="358"/>
      <c r="T12" s="55"/>
      <c r="U12" s="55"/>
      <c r="V12" s="55"/>
      <c r="W12" s="5"/>
      <c r="X12" s="5"/>
      <c r="Y12" s="5"/>
    </row>
    <row r="13" spans="1:25" ht="30" customHeight="1">
      <c r="A13" s="5"/>
      <c r="B13" s="5"/>
      <c r="C13" s="52"/>
      <c r="D13" s="358"/>
      <c r="E13" s="358"/>
      <c r="F13" s="119"/>
      <c r="G13" s="119"/>
      <c r="H13" s="358"/>
      <c r="I13" s="358"/>
      <c r="J13" s="119"/>
      <c r="K13" s="119"/>
      <c r="L13" s="119"/>
      <c r="M13" s="119"/>
      <c r="N13" s="358"/>
      <c r="O13" s="358"/>
      <c r="P13" s="119"/>
      <c r="Q13" s="119"/>
      <c r="R13" s="358"/>
      <c r="S13" s="358"/>
      <c r="T13" s="55"/>
      <c r="U13" s="55"/>
      <c r="V13" s="55"/>
      <c r="W13" s="5"/>
      <c r="X13" s="5"/>
      <c r="Y13" s="5"/>
    </row>
    <row r="14" spans="1:25" ht="30" customHeight="1">
      <c r="A14" s="5"/>
      <c r="B14" s="5"/>
      <c r="C14" s="52"/>
      <c r="D14" s="358"/>
      <c r="E14" s="358"/>
      <c r="F14" s="119"/>
      <c r="G14" s="119"/>
      <c r="H14" s="358"/>
      <c r="I14" s="358"/>
      <c r="J14" s="119"/>
      <c r="K14" s="119"/>
      <c r="L14" s="119"/>
      <c r="M14" s="119"/>
      <c r="N14" s="358"/>
      <c r="O14" s="358"/>
      <c r="P14" s="119"/>
      <c r="Q14" s="119"/>
      <c r="R14" s="358"/>
      <c r="S14" s="358"/>
      <c r="T14" s="55"/>
      <c r="U14" s="55"/>
      <c r="V14" s="55"/>
      <c r="W14" s="5"/>
      <c r="X14" s="5"/>
      <c r="Y14" s="5"/>
    </row>
    <row r="15" spans="1:25" ht="30" customHeight="1">
      <c r="A15" s="5"/>
      <c r="B15" s="5"/>
      <c r="C15" s="52"/>
      <c r="D15" s="358"/>
      <c r="E15" s="358"/>
      <c r="F15" s="119"/>
      <c r="G15" s="119"/>
      <c r="H15" s="358"/>
      <c r="I15" s="358"/>
      <c r="J15" s="119"/>
      <c r="K15" s="119"/>
      <c r="L15" s="119"/>
      <c r="M15" s="119"/>
      <c r="N15" s="358"/>
      <c r="O15" s="358"/>
      <c r="P15" s="119"/>
      <c r="Q15" s="119"/>
      <c r="R15" s="358"/>
      <c r="S15" s="358"/>
      <c r="T15" s="55"/>
      <c r="U15" s="55"/>
      <c r="V15" s="55"/>
      <c r="W15" s="5"/>
      <c r="X15" s="5"/>
      <c r="Y15" s="5"/>
    </row>
    <row r="16" spans="1:25" ht="30" customHeight="1">
      <c r="A16" s="5"/>
      <c r="B16" s="5"/>
      <c r="C16" s="52"/>
      <c r="D16" s="358"/>
      <c r="E16" s="358"/>
      <c r="F16" s="119"/>
      <c r="G16" s="119"/>
      <c r="H16" s="358"/>
      <c r="I16" s="358"/>
      <c r="J16" s="119"/>
      <c r="K16" s="119"/>
      <c r="L16" s="119"/>
      <c r="M16" s="119"/>
      <c r="N16" s="358"/>
      <c r="O16" s="358"/>
      <c r="P16" s="119"/>
      <c r="Q16" s="119"/>
      <c r="R16" s="358"/>
      <c r="S16" s="358"/>
      <c r="T16" s="55"/>
      <c r="U16" s="55"/>
      <c r="V16" s="55"/>
      <c r="W16" s="5"/>
      <c r="X16" s="5"/>
      <c r="Y16" s="5"/>
    </row>
    <row r="17" spans="1:25" ht="30" customHeight="1">
      <c r="A17" s="5"/>
      <c r="B17" s="5"/>
      <c r="C17" s="52"/>
      <c r="D17" s="358"/>
      <c r="E17" s="358"/>
      <c r="F17" s="119"/>
      <c r="G17" s="119"/>
      <c r="H17" s="358"/>
      <c r="I17" s="358"/>
      <c r="J17" s="119"/>
      <c r="K17" s="119"/>
      <c r="L17" s="119"/>
      <c r="M17" s="119"/>
      <c r="N17" s="358"/>
      <c r="O17" s="358"/>
      <c r="P17" s="119"/>
      <c r="Q17" s="119"/>
      <c r="R17" s="358"/>
      <c r="S17" s="358"/>
      <c r="T17" s="55"/>
      <c r="U17" s="55"/>
      <c r="V17" s="55"/>
      <c r="W17" s="5"/>
      <c r="X17" s="5"/>
      <c r="Y17" s="5"/>
    </row>
    <row r="18" spans="1:25" ht="30" customHeight="1">
      <c r="A18" s="5"/>
      <c r="B18" s="5"/>
      <c r="C18" s="52"/>
      <c r="D18" s="358"/>
      <c r="E18" s="358"/>
      <c r="F18" s="119"/>
      <c r="G18" s="119"/>
      <c r="H18" s="358"/>
      <c r="I18" s="358"/>
      <c r="J18" s="119"/>
      <c r="K18" s="119"/>
      <c r="L18" s="119"/>
      <c r="M18" s="119"/>
      <c r="N18" s="358"/>
      <c r="O18" s="358"/>
      <c r="P18" s="119"/>
      <c r="Q18" s="119"/>
      <c r="R18" s="358"/>
      <c r="S18" s="358"/>
      <c r="T18" s="55"/>
      <c r="U18" s="55"/>
      <c r="V18" s="55"/>
      <c r="W18" s="5"/>
      <c r="X18" s="5"/>
      <c r="Y18" s="5"/>
    </row>
    <row r="19" spans="1:25" ht="30" customHeight="1">
      <c r="A19" s="5"/>
      <c r="B19" s="5"/>
      <c r="C19" s="52"/>
      <c r="D19" s="358"/>
      <c r="E19" s="358"/>
      <c r="F19" s="119"/>
      <c r="G19" s="119"/>
      <c r="H19" s="358"/>
      <c r="I19" s="358"/>
      <c r="J19" s="119"/>
      <c r="K19" s="119"/>
      <c r="L19" s="119"/>
      <c r="M19" s="119"/>
      <c r="N19" s="358"/>
      <c r="O19" s="358"/>
      <c r="P19" s="119"/>
      <c r="Q19" s="119"/>
      <c r="R19" s="358"/>
      <c r="S19" s="358"/>
      <c r="T19" s="55"/>
      <c r="U19" s="55"/>
      <c r="V19" s="55"/>
      <c r="W19" s="5"/>
      <c r="X19" s="5"/>
      <c r="Y19" s="5"/>
    </row>
    <row r="20" spans="1:25" ht="30" customHeight="1">
      <c r="A20" s="5"/>
      <c r="B20" s="5"/>
      <c r="C20" s="52"/>
      <c r="D20" s="358"/>
      <c r="E20" s="358"/>
      <c r="F20" s="119"/>
      <c r="G20" s="119"/>
      <c r="H20" s="358"/>
      <c r="I20" s="358"/>
      <c r="J20" s="119"/>
      <c r="K20" s="119"/>
      <c r="L20" s="119"/>
      <c r="M20" s="119"/>
      <c r="N20" s="358"/>
      <c r="O20" s="358"/>
      <c r="P20" s="119"/>
      <c r="Q20" s="119"/>
      <c r="R20" s="358"/>
      <c r="S20" s="358"/>
      <c r="T20" s="55"/>
      <c r="U20" s="55"/>
      <c r="V20" s="55"/>
      <c r="W20" s="5"/>
      <c r="X20" s="5"/>
      <c r="Y20" s="5"/>
    </row>
    <row r="21" spans="1:25" ht="30" customHeight="1">
      <c r="A21" s="5"/>
      <c r="B21" s="5"/>
      <c r="C21" s="52"/>
      <c r="D21" s="358"/>
      <c r="E21" s="358"/>
      <c r="F21" s="119"/>
      <c r="G21" s="119"/>
      <c r="H21" s="358"/>
      <c r="I21" s="358"/>
      <c r="J21" s="119"/>
      <c r="K21" s="119"/>
      <c r="L21" s="119"/>
      <c r="M21" s="119"/>
      <c r="N21" s="358"/>
      <c r="O21" s="358"/>
      <c r="P21" s="119"/>
      <c r="Q21" s="119"/>
      <c r="R21" s="358"/>
      <c r="S21" s="358"/>
      <c r="T21" s="55"/>
      <c r="U21" s="55"/>
      <c r="V21" s="55"/>
      <c r="W21" s="5"/>
      <c r="X21" s="5"/>
      <c r="Y21" s="5"/>
    </row>
    <row r="22" spans="1:25" ht="30" customHeight="1">
      <c r="A22" s="5"/>
      <c r="B22" s="5"/>
      <c r="C22" s="52"/>
      <c r="D22" s="129"/>
      <c r="E22" s="129"/>
      <c r="F22" s="119"/>
      <c r="G22" s="119"/>
      <c r="H22" s="129"/>
      <c r="I22" s="129"/>
      <c r="J22" s="119"/>
      <c r="K22" s="119"/>
      <c r="L22" s="119"/>
      <c r="M22" s="119"/>
      <c r="N22" s="129"/>
      <c r="O22" s="129"/>
      <c r="P22" s="119"/>
      <c r="Q22" s="119"/>
      <c r="R22" s="129"/>
      <c r="S22" s="129"/>
      <c r="T22" s="55"/>
      <c r="U22" s="55"/>
      <c r="V22" s="55"/>
      <c r="W22" s="5"/>
      <c r="X22" s="5"/>
      <c r="Y22" s="5"/>
    </row>
    <row r="23" spans="1:25" ht="30" customHeight="1">
      <c r="A23" s="363" t="s">
        <v>225</v>
      </c>
      <c r="B23" s="363"/>
      <c r="C23" s="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"/>
      <c r="X23" s="5"/>
      <c r="Y23" s="5"/>
    </row>
    <row r="24" spans="1:25" ht="30" customHeight="1">
      <c r="A24" s="363"/>
      <c r="B24" s="363"/>
      <c r="C24" s="128"/>
      <c r="D24" s="12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"/>
      <c r="X24" s="5"/>
      <c r="Y24" s="5"/>
    </row>
    <row r="25" spans="1:25" ht="30" customHeight="1">
      <c r="A25" s="5" t="s">
        <v>226</v>
      </c>
      <c r="B25" s="5"/>
      <c r="C25" s="5"/>
      <c r="D25" s="5"/>
      <c r="E25" s="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"/>
      <c r="X25" s="5"/>
      <c r="Y25" s="5"/>
    </row>
    <row r="26" spans="1:25" ht="30" customHeight="1">
      <c r="A26" s="277" t="s">
        <v>118</v>
      </c>
      <c r="B26" s="364" t="s">
        <v>227</v>
      </c>
      <c r="C26" s="365">
        <v>0.375</v>
      </c>
      <c r="D26" s="365"/>
      <c r="E26" s="364" t="str">
        <f>D11</f>
        <v>a</v>
      </c>
      <c r="F26" s="364"/>
      <c r="G26" s="364"/>
      <c r="H26" s="364"/>
      <c r="I26" s="350">
        <f>K26+K27</f>
        <v>0</v>
      </c>
      <c r="J26" s="351" t="s">
        <v>200</v>
      </c>
      <c r="K26" s="43"/>
      <c r="L26" s="43" t="s">
        <v>201</v>
      </c>
      <c r="M26" s="43"/>
      <c r="N26" s="351" t="s">
        <v>202</v>
      </c>
      <c r="O26" s="350">
        <f>M26+M27</f>
        <v>0</v>
      </c>
      <c r="P26" s="364" t="str">
        <f>H11</f>
        <v>b</v>
      </c>
      <c r="Q26" s="364"/>
      <c r="R26" s="364"/>
      <c r="S26" s="364"/>
      <c r="T26" s="364" t="s">
        <v>228</v>
      </c>
      <c r="U26" s="364"/>
      <c r="V26" s="364"/>
      <c r="W26" s="364"/>
      <c r="X26" s="120"/>
      <c r="Y26" s="5"/>
    </row>
    <row r="27" spans="1:25" ht="30" customHeight="1">
      <c r="A27" s="277"/>
      <c r="B27" s="364"/>
      <c r="C27" s="365"/>
      <c r="D27" s="365"/>
      <c r="E27" s="364"/>
      <c r="F27" s="364"/>
      <c r="G27" s="364"/>
      <c r="H27" s="364"/>
      <c r="I27" s="350"/>
      <c r="J27" s="351"/>
      <c r="K27" s="43"/>
      <c r="L27" s="43" t="s">
        <v>201</v>
      </c>
      <c r="M27" s="43"/>
      <c r="N27" s="351"/>
      <c r="O27" s="350"/>
      <c r="P27" s="364"/>
      <c r="Q27" s="364"/>
      <c r="R27" s="364"/>
      <c r="S27" s="364"/>
      <c r="T27" s="364"/>
      <c r="U27" s="364"/>
      <c r="V27" s="364"/>
      <c r="W27" s="364"/>
      <c r="X27" s="120"/>
      <c r="Y27" s="5"/>
    </row>
    <row r="28" spans="1:25" ht="30" customHeight="1">
      <c r="A28" s="1"/>
      <c r="B28" s="30"/>
      <c r="C28" s="31"/>
      <c r="D28" s="31"/>
      <c r="E28" s="32"/>
      <c r="F28" s="32"/>
      <c r="G28" s="32"/>
      <c r="H28" s="32"/>
      <c r="I28" s="28"/>
      <c r="J28" s="33"/>
      <c r="K28" s="43"/>
      <c r="L28" s="43"/>
      <c r="M28" s="43"/>
      <c r="N28" s="33"/>
      <c r="O28" s="121"/>
      <c r="P28" s="32"/>
      <c r="Q28" s="32"/>
      <c r="R28" s="32"/>
      <c r="S28" s="32"/>
      <c r="T28" s="30"/>
      <c r="U28" s="30"/>
      <c r="V28" s="30"/>
      <c r="W28" s="30"/>
      <c r="X28" s="30"/>
      <c r="Y28" s="5"/>
    </row>
    <row r="29" spans="1:25" ht="30" customHeight="1">
      <c r="A29" s="277" t="s">
        <v>124</v>
      </c>
      <c r="B29" s="364" t="s">
        <v>143</v>
      </c>
      <c r="C29" s="365">
        <v>0.375</v>
      </c>
      <c r="D29" s="365"/>
      <c r="E29" s="364" t="str">
        <f>N11</f>
        <v>c</v>
      </c>
      <c r="F29" s="364"/>
      <c r="G29" s="364"/>
      <c r="H29" s="364"/>
      <c r="I29" s="350">
        <f>K29+K30</f>
        <v>0</v>
      </c>
      <c r="J29" s="351" t="s">
        <v>200</v>
      </c>
      <c r="K29" s="43"/>
      <c r="L29" s="43" t="s">
        <v>201</v>
      </c>
      <c r="M29" s="43"/>
      <c r="N29" s="351" t="s">
        <v>202</v>
      </c>
      <c r="O29" s="350">
        <f>M29+M30</f>
        <v>0</v>
      </c>
      <c r="P29" s="364" t="str">
        <f>R11</f>
        <v>d</v>
      </c>
      <c r="Q29" s="364"/>
      <c r="R29" s="364"/>
      <c r="S29" s="364"/>
      <c r="T29" s="364" t="s">
        <v>228</v>
      </c>
      <c r="U29" s="364"/>
      <c r="V29" s="364"/>
      <c r="W29" s="364"/>
      <c r="X29" s="120"/>
      <c r="Y29" s="5"/>
    </row>
    <row r="30" spans="1:25" ht="30" customHeight="1">
      <c r="A30" s="277"/>
      <c r="B30" s="364"/>
      <c r="C30" s="365"/>
      <c r="D30" s="365"/>
      <c r="E30" s="364"/>
      <c r="F30" s="364"/>
      <c r="G30" s="364"/>
      <c r="H30" s="364"/>
      <c r="I30" s="350"/>
      <c r="J30" s="351"/>
      <c r="K30" s="43"/>
      <c r="L30" s="43" t="s">
        <v>201</v>
      </c>
      <c r="M30" s="43"/>
      <c r="N30" s="351"/>
      <c r="O30" s="350"/>
      <c r="P30" s="364"/>
      <c r="Q30" s="364"/>
      <c r="R30" s="364"/>
      <c r="S30" s="364"/>
      <c r="T30" s="364"/>
      <c r="U30" s="364"/>
      <c r="V30" s="364"/>
      <c r="W30" s="364"/>
      <c r="X30" s="120"/>
      <c r="Y30" s="5"/>
    </row>
    <row r="31" spans="1:25" ht="30" customHeight="1">
      <c r="A31" s="1"/>
      <c r="B31" s="30"/>
      <c r="C31" s="31"/>
      <c r="D31" s="31"/>
      <c r="E31" s="32"/>
      <c r="F31" s="32"/>
      <c r="G31" s="32"/>
      <c r="H31" s="32"/>
      <c r="I31" s="26"/>
      <c r="J31" s="27"/>
      <c r="K31" s="43"/>
      <c r="L31" s="43"/>
      <c r="M31" s="43"/>
      <c r="N31" s="27"/>
      <c r="O31" s="26"/>
      <c r="P31" s="32"/>
      <c r="Q31" s="32"/>
      <c r="R31" s="32"/>
      <c r="S31" s="32"/>
      <c r="T31" s="30"/>
      <c r="U31" s="30"/>
      <c r="V31" s="30"/>
      <c r="W31" s="30"/>
      <c r="X31" s="120"/>
      <c r="Y31" s="5"/>
    </row>
    <row r="32" spans="1:25" ht="30" customHeight="1">
      <c r="A32" s="1"/>
      <c r="B32" s="30"/>
      <c r="C32" s="31"/>
      <c r="D32" s="31"/>
      <c r="E32" s="125"/>
      <c r="F32" s="125"/>
      <c r="G32" s="125"/>
      <c r="H32" s="125"/>
      <c r="I32" s="121"/>
      <c r="J32" s="126"/>
      <c r="K32" s="120"/>
      <c r="L32" s="30"/>
      <c r="M32" s="120"/>
      <c r="N32" s="126"/>
      <c r="O32" s="121"/>
      <c r="P32" s="125"/>
      <c r="Q32" s="125"/>
      <c r="R32" s="125"/>
      <c r="S32" s="125"/>
      <c r="T32" s="30"/>
      <c r="U32" s="30"/>
      <c r="V32" s="30"/>
      <c r="W32" s="30"/>
      <c r="X32" s="30"/>
      <c r="Y32" s="5"/>
    </row>
    <row r="33" spans="1:25" ht="30" customHeight="1">
      <c r="A33" s="1"/>
      <c r="B33" s="30"/>
      <c r="C33" s="31"/>
      <c r="D33" s="31"/>
      <c r="E33" s="125"/>
      <c r="F33" s="125"/>
      <c r="G33" s="125"/>
      <c r="H33" s="125"/>
      <c r="I33" s="121"/>
      <c r="J33" s="126"/>
      <c r="K33" s="120"/>
      <c r="L33" s="30"/>
      <c r="M33" s="120"/>
      <c r="N33" s="126"/>
      <c r="O33" s="121"/>
      <c r="P33" s="125"/>
      <c r="Q33" s="125"/>
      <c r="R33" s="125"/>
      <c r="S33" s="125"/>
      <c r="T33" s="30"/>
      <c r="U33" s="30"/>
      <c r="V33" s="30"/>
      <c r="W33" s="30"/>
      <c r="X33" s="30"/>
      <c r="Y33" s="5"/>
    </row>
    <row r="34" spans="1:25" ht="30" customHeight="1">
      <c r="A34" s="372" t="s">
        <v>229</v>
      </c>
      <c r="B34" s="372"/>
      <c r="C34" s="128"/>
      <c r="D34" s="128"/>
      <c r="E34" s="125"/>
      <c r="F34" s="125"/>
      <c r="G34" s="125"/>
      <c r="H34" s="125"/>
      <c r="I34" s="121"/>
      <c r="J34" s="126"/>
      <c r="K34" s="120"/>
      <c r="L34" s="30"/>
      <c r="M34" s="120"/>
      <c r="N34" s="126"/>
      <c r="O34" s="121"/>
      <c r="P34" s="125"/>
      <c r="Q34" s="125"/>
      <c r="R34" s="125"/>
      <c r="S34" s="125"/>
      <c r="T34" s="30"/>
      <c r="U34" s="30"/>
      <c r="V34" s="30"/>
      <c r="W34" s="30"/>
      <c r="X34" s="30"/>
      <c r="Y34" s="5"/>
    </row>
    <row r="35" spans="1:25" ht="30" customHeight="1">
      <c r="A35" s="372"/>
      <c r="B35" s="372"/>
      <c r="C35" s="128"/>
      <c r="D35" s="128"/>
      <c r="E35" s="120"/>
      <c r="F35" s="120"/>
      <c r="G35" s="120"/>
      <c r="H35" s="120"/>
      <c r="I35" s="123"/>
      <c r="J35" s="124"/>
      <c r="K35" s="120"/>
      <c r="L35" s="30"/>
      <c r="M35" s="120"/>
      <c r="N35" s="124"/>
      <c r="O35" s="123"/>
      <c r="P35" s="120"/>
      <c r="Q35" s="120"/>
      <c r="R35" s="120"/>
      <c r="S35" s="120"/>
      <c r="T35" s="120"/>
      <c r="U35" s="120"/>
      <c r="V35" s="120"/>
      <c r="W35" s="120"/>
      <c r="X35" s="120"/>
      <c r="Y35" s="5"/>
    </row>
    <row r="36" spans="1:25" ht="30" customHeight="1">
      <c r="A36" s="277" t="s">
        <v>118</v>
      </c>
      <c r="B36" s="364" t="s">
        <v>148</v>
      </c>
      <c r="C36" s="365">
        <v>0.44444444444444442</v>
      </c>
      <c r="D36" s="365"/>
      <c r="E36" s="364" t="s">
        <v>211</v>
      </c>
      <c r="F36" s="364"/>
      <c r="G36" s="364"/>
      <c r="H36" s="364"/>
      <c r="I36" s="366">
        <f>K36+K37+K39</f>
        <v>0</v>
      </c>
      <c r="J36" s="285" t="s">
        <v>200</v>
      </c>
      <c r="K36" s="68"/>
      <c r="L36" s="43" t="s">
        <v>201</v>
      </c>
      <c r="M36" s="43"/>
      <c r="N36" s="285" t="s">
        <v>202</v>
      </c>
      <c r="O36" s="366">
        <f>M36+M37+M39</f>
        <v>0</v>
      </c>
      <c r="P36" s="364" t="s">
        <v>212</v>
      </c>
      <c r="Q36" s="364"/>
      <c r="R36" s="364"/>
      <c r="S36" s="364"/>
      <c r="T36" s="364" t="s">
        <v>228</v>
      </c>
      <c r="U36" s="364"/>
      <c r="V36" s="364"/>
      <c r="W36" s="364"/>
      <c r="X36" s="120"/>
      <c r="Y36" s="5"/>
    </row>
    <row r="37" spans="1:25" ht="30" customHeight="1">
      <c r="A37" s="277"/>
      <c r="B37" s="364"/>
      <c r="C37" s="365"/>
      <c r="D37" s="365"/>
      <c r="E37" s="364"/>
      <c r="F37" s="364"/>
      <c r="G37" s="364"/>
      <c r="H37" s="364"/>
      <c r="I37" s="366"/>
      <c r="J37" s="285"/>
      <c r="K37" s="68"/>
      <c r="L37" s="43" t="s">
        <v>201</v>
      </c>
      <c r="M37" s="43"/>
      <c r="N37" s="285"/>
      <c r="O37" s="366"/>
      <c r="P37" s="364"/>
      <c r="Q37" s="364"/>
      <c r="R37" s="364"/>
      <c r="S37" s="364"/>
      <c r="T37" s="364"/>
      <c r="U37" s="364"/>
      <c r="V37" s="364"/>
      <c r="W37" s="364"/>
      <c r="X37" s="120"/>
      <c r="Y37" s="5"/>
    </row>
    <row r="38" spans="1:25" ht="30" customHeight="1">
      <c r="A38" s="68"/>
      <c r="B38" s="30"/>
      <c r="C38" s="130"/>
      <c r="D38" s="130"/>
      <c r="E38" s="30"/>
      <c r="F38" s="30"/>
      <c r="G38" s="30"/>
      <c r="H38" s="30"/>
      <c r="I38" s="122"/>
      <c r="J38" s="70"/>
      <c r="K38" s="68"/>
      <c r="L38" s="43"/>
      <c r="M38" s="43"/>
      <c r="N38" s="70"/>
      <c r="O38" s="122"/>
      <c r="P38" s="30"/>
      <c r="Q38" s="30"/>
      <c r="R38" s="30"/>
      <c r="S38" s="30"/>
      <c r="T38" s="30"/>
      <c r="U38" s="30"/>
      <c r="V38" s="30"/>
      <c r="W38" s="30"/>
      <c r="X38" s="120"/>
      <c r="Y38" s="5"/>
    </row>
    <row r="39" spans="1:25" ht="30" customHeight="1">
      <c r="B39" s="120"/>
      <c r="C39" s="127"/>
      <c r="D39" s="127"/>
      <c r="E39" s="120"/>
      <c r="F39" s="120"/>
      <c r="G39" s="120"/>
      <c r="H39" s="120"/>
      <c r="I39" s="28"/>
      <c r="J39" s="33"/>
      <c r="K39" s="68"/>
      <c r="L39" s="43"/>
      <c r="M39" s="68"/>
      <c r="N39" s="33"/>
      <c r="O39" s="28"/>
      <c r="P39" s="34"/>
      <c r="Q39" s="34"/>
      <c r="R39" s="34"/>
      <c r="S39" s="34"/>
      <c r="T39" s="120"/>
      <c r="U39" s="120"/>
      <c r="V39" s="120"/>
      <c r="W39" s="120"/>
    </row>
    <row r="40" spans="1:25" ht="39.9" customHeight="1">
      <c r="A40" s="29" t="s">
        <v>230</v>
      </c>
      <c r="B40" s="30"/>
      <c r="C40" s="31"/>
      <c r="D40" s="31"/>
      <c r="E40" s="32"/>
      <c r="F40" s="32"/>
      <c r="G40" s="32"/>
      <c r="H40" s="32"/>
      <c r="I40" s="28"/>
      <c r="J40" s="33"/>
      <c r="K40" s="43"/>
      <c r="L40" s="43"/>
      <c r="M40" s="43"/>
      <c r="N40" s="33"/>
      <c r="O40" s="26"/>
      <c r="P40" s="32"/>
      <c r="Q40" s="32"/>
      <c r="R40" s="32"/>
      <c r="S40" s="32"/>
      <c r="T40" s="30"/>
      <c r="U40" s="30"/>
      <c r="V40" s="30"/>
      <c r="W40" s="30"/>
      <c r="X40" s="120"/>
      <c r="Y40" s="5"/>
    </row>
    <row r="41" spans="1:25" ht="39.9" customHeight="1">
      <c r="A41" s="1"/>
      <c r="B41" s="30"/>
      <c r="C41" s="31"/>
      <c r="D41" s="31"/>
      <c r="E41" s="32"/>
      <c r="F41" s="32"/>
      <c r="G41" s="32"/>
      <c r="H41" s="32"/>
      <c r="I41" s="28"/>
      <c r="J41" s="33"/>
      <c r="K41" s="43"/>
      <c r="L41" s="43"/>
      <c r="M41" s="34" t="s">
        <v>231</v>
      </c>
      <c r="N41" s="33"/>
      <c r="O41" s="123"/>
      <c r="P41" s="123"/>
      <c r="Q41" s="123"/>
      <c r="R41" s="123"/>
      <c r="S41" s="123"/>
      <c r="T41" s="120"/>
      <c r="U41" s="120"/>
      <c r="V41" s="120"/>
      <c r="W41" s="120"/>
      <c r="X41" s="30"/>
      <c r="Y41" s="5"/>
    </row>
    <row r="42" spans="1:25" ht="20.100000000000001" customHeight="1">
      <c r="B42" s="367" t="s">
        <v>232</v>
      </c>
      <c r="C42" s="367"/>
      <c r="D42" s="367"/>
      <c r="M42" s="364">
        <v>1</v>
      </c>
      <c r="N42" s="370" t="s">
        <v>233</v>
      </c>
      <c r="O42" s="370"/>
      <c r="P42" s="370"/>
      <c r="Q42" s="370"/>
      <c r="S42" s="364">
        <v>9</v>
      </c>
      <c r="T42" s="370" t="s">
        <v>233</v>
      </c>
      <c r="U42" s="370"/>
      <c r="V42" s="370"/>
      <c r="W42" s="370"/>
    </row>
    <row r="43" spans="1:25" ht="20.100000000000001" customHeight="1">
      <c r="B43" s="367"/>
      <c r="C43" s="367"/>
      <c r="D43" s="367"/>
      <c r="M43" s="369"/>
      <c r="N43" s="371"/>
      <c r="O43" s="371"/>
      <c r="P43" s="371"/>
      <c r="Q43" s="371"/>
      <c r="S43" s="369"/>
      <c r="T43" s="371"/>
      <c r="U43" s="371"/>
      <c r="V43" s="371"/>
      <c r="W43" s="371"/>
    </row>
    <row r="44" spans="1:25" ht="20.100000000000001" customHeight="1">
      <c r="B44" s="368"/>
      <c r="C44" s="368"/>
      <c r="D44" s="368"/>
      <c r="E44" s="107"/>
      <c r="F44" s="107"/>
      <c r="G44" s="107"/>
      <c r="H44" s="107"/>
      <c r="I44" s="107"/>
      <c r="J44" s="107"/>
      <c r="M44" s="120"/>
      <c r="S44" s="30"/>
      <c r="W44" s="30"/>
    </row>
    <row r="45" spans="1:25" ht="20.100000000000001" customHeight="1">
      <c r="B45" s="34"/>
      <c r="M45" s="364">
        <v>2</v>
      </c>
      <c r="N45" s="370" t="s">
        <v>233</v>
      </c>
      <c r="O45" s="370"/>
      <c r="P45" s="370"/>
      <c r="Q45" s="370"/>
      <c r="S45" s="364">
        <v>10</v>
      </c>
      <c r="T45" s="370" t="s">
        <v>233</v>
      </c>
      <c r="U45" s="370"/>
      <c r="V45" s="370"/>
      <c r="W45" s="370"/>
    </row>
    <row r="46" spans="1:25" ht="20.100000000000001" customHeight="1">
      <c r="B46" s="367" t="s">
        <v>234</v>
      </c>
      <c r="C46" s="367"/>
      <c r="D46" s="367"/>
      <c r="M46" s="369"/>
      <c r="N46" s="371"/>
      <c r="O46" s="371"/>
      <c r="P46" s="371"/>
      <c r="Q46" s="371"/>
      <c r="S46" s="369"/>
      <c r="T46" s="371"/>
      <c r="U46" s="371"/>
      <c r="V46" s="371"/>
      <c r="W46" s="371"/>
    </row>
    <row r="47" spans="1:25" ht="20.100000000000001" customHeight="1">
      <c r="B47" s="367"/>
      <c r="C47" s="367"/>
      <c r="D47" s="367"/>
      <c r="M47" s="120"/>
      <c r="S47" s="120"/>
      <c r="W47" s="30"/>
    </row>
    <row r="48" spans="1:25" ht="20.100000000000001" customHeight="1">
      <c r="B48" s="368"/>
      <c r="C48" s="368"/>
      <c r="D48" s="368"/>
      <c r="E48" s="107"/>
      <c r="F48" s="107"/>
      <c r="G48" s="107"/>
      <c r="H48" s="107"/>
      <c r="I48" s="107"/>
      <c r="J48" s="107"/>
      <c r="M48" s="364">
        <v>3</v>
      </c>
      <c r="N48" s="370" t="s">
        <v>233</v>
      </c>
      <c r="O48" s="370"/>
      <c r="P48" s="370"/>
      <c r="Q48" s="370"/>
      <c r="S48" s="364">
        <v>11</v>
      </c>
      <c r="T48" s="370" t="s">
        <v>233</v>
      </c>
      <c r="U48" s="370"/>
      <c r="V48" s="370"/>
      <c r="W48" s="370"/>
    </row>
    <row r="49" spans="2:23" ht="20.100000000000001" customHeight="1">
      <c r="B49" s="34"/>
      <c r="M49" s="369"/>
      <c r="N49" s="371"/>
      <c r="O49" s="371"/>
      <c r="P49" s="371"/>
      <c r="Q49" s="371"/>
      <c r="S49" s="369"/>
      <c r="T49" s="371"/>
      <c r="U49" s="371"/>
      <c r="V49" s="371"/>
      <c r="W49" s="371"/>
    </row>
    <row r="50" spans="2:23" ht="20.100000000000001" customHeight="1">
      <c r="B50" s="367" t="s">
        <v>235</v>
      </c>
      <c r="C50" s="367"/>
      <c r="D50" s="367"/>
      <c r="M50" s="120"/>
      <c r="S50" s="120"/>
    </row>
    <row r="51" spans="2:23" ht="20.100000000000001" customHeight="1">
      <c r="B51" s="367"/>
      <c r="C51" s="367"/>
      <c r="D51" s="367"/>
      <c r="M51" s="364">
        <v>4</v>
      </c>
      <c r="N51" s="370" t="s">
        <v>233</v>
      </c>
      <c r="O51" s="370"/>
      <c r="P51" s="370"/>
      <c r="Q51" s="370"/>
      <c r="S51" s="364">
        <v>12</v>
      </c>
      <c r="T51" s="370" t="s">
        <v>233</v>
      </c>
      <c r="U51" s="370"/>
      <c r="V51" s="370"/>
      <c r="W51" s="370"/>
    </row>
    <row r="52" spans="2:23" ht="20.100000000000001" customHeight="1">
      <c r="B52" s="368"/>
      <c r="C52" s="368"/>
      <c r="D52" s="368"/>
      <c r="E52" s="107"/>
      <c r="F52" s="107"/>
      <c r="G52" s="107"/>
      <c r="H52" s="107"/>
      <c r="I52" s="107"/>
      <c r="J52" s="107"/>
      <c r="M52" s="369"/>
      <c r="N52" s="371"/>
      <c r="O52" s="371"/>
      <c r="P52" s="371"/>
      <c r="Q52" s="371"/>
      <c r="S52" s="369"/>
      <c r="T52" s="371"/>
      <c r="U52" s="371"/>
      <c r="V52" s="371"/>
      <c r="W52" s="371"/>
    </row>
    <row r="53" spans="2:23" ht="20.100000000000001" customHeight="1">
      <c r="B53" s="34"/>
      <c r="M53" s="120"/>
      <c r="S53" s="120"/>
    </row>
    <row r="54" spans="2:23" ht="20.100000000000001" customHeight="1">
      <c r="B54" s="367" t="s">
        <v>235</v>
      </c>
      <c r="C54" s="367"/>
      <c r="D54" s="367"/>
      <c r="M54" s="364">
        <v>5</v>
      </c>
      <c r="N54" s="370" t="s">
        <v>233</v>
      </c>
      <c r="O54" s="370"/>
      <c r="P54" s="370"/>
      <c r="Q54" s="370"/>
      <c r="S54" s="364">
        <v>13</v>
      </c>
      <c r="T54" s="370" t="s">
        <v>233</v>
      </c>
      <c r="U54" s="370"/>
      <c r="V54" s="370"/>
      <c r="W54" s="370"/>
    </row>
    <row r="55" spans="2:23" ht="20.100000000000001" customHeight="1">
      <c r="B55" s="367"/>
      <c r="C55" s="367"/>
      <c r="D55" s="367"/>
      <c r="M55" s="369"/>
      <c r="N55" s="371"/>
      <c r="O55" s="371"/>
      <c r="P55" s="371"/>
      <c r="Q55" s="371"/>
      <c r="S55" s="369"/>
      <c r="T55" s="371"/>
      <c r="U55" s="371"/>
      <c r="V55" s="371"/>
      <c r="W55" s="371"/>
    </row>
    <row r="56" spans="2:23" ht="20.100000000000001" customHeight="1">
      <c r="B56" s="368"/>
      <c r="C56" s="368"/>
      <c r="D56" s="368"/>
      <c r="E56" s="107"/>
      <c r="F56" s="107"/>
      <c r="G56" s="107"/>
      <c r="H56" s="107"/>
      <c r="I56" s="107"/>
      <c r="J56" s="107"/>
      <c r="M56" s="120"/>
      <c r="S56" s="120"/>
    </row>
    <row r="57" spans="2:23" ht="20.100000000000001" customHeight="1">
      <c r="B57" s="34"/>
      <c r="M57" s="364">
        <v>6</v>
      </c>
      <c r="N57" s="370" t="s">
        <v>233</v>
      </c>
      <c r="O57" s="370"/>
      <c r="P57" s="370"/>
      <c r="Q57" s="370"/>
      <c r="S57" s="364">
        <v>14</v>
      </c>
      <c r="T57" s="370" t="s">
        <v>233</v>
      </c>
      <c r="U57" s="370"/>
      <c r="V57" s="370"/>
      <c r="W57" s="370"/>
    </row>
    <row r="58" spans="2:23" ht="20.100000000000001" customHeight="1">
      <c r="B58" s="34"/>
      <c r="C58" s="34"/>
      <c r="D58" s="34"/>
      <c r="M58" s="369"/>
      <c r="N58" s="371"/>
      <c r="O58" s="371"/>
      <c r="P58" s="371"/>
      <c r="Q58" s="371"/>
      <c r="S58" s="369"/>
      <c r="T58" s="371"/>
      <c r="U58" s="371"/>
      <c r="V58" s="371"/>
      <c r="W58" s="371"/>
    </row>
    <row r="59" spans="2:23" ht="20.100000000000001" customHeight="1">
      <c r="B59" s="34"/>
      <c r="C59" s="34"/>
      <c r="D59" s="34"/>
      <c r="M59" s="120"/>
      <c r="S59" s="120"/>
    </row>
    <row r="60" spans="2:23" ht="20.100000000000001" customHeight="1">
      <c r="B60" s="34"/>
      <c r="C60" s="34"/>
      <c r="D60" s="34"/>
      <c r="M60" s="364">
        <v>7</v>
      </c>
      <c r="N60" s="370" t="s">
        <v>233</v>
      </c>
      <c r="O60" s="370"/>
      <c r="P60" s="370"/>
      <c r="Q60" s="370"/>
      <c r="S60" s="364">
        <v>15</v>
      </c>
      <c r="T60" s="370" t="s">
        <v>233</v>
      </c>
      <c r="U60" s="370"/>
      <c r="V60" s="370"/>
      <c r="W60" s="370"/>
    </row>
    <row r="61" spans="2:23" ht="20.100000000000001" customHeight="1">
      <c r="B61" s="34"/>
      <c r="M61" s="369"/>
      <c r="N61" s="371"/>
      <c r="O61" s="371"/>
      <c r="P61" s="371"/>
      <c r="Q61" s="371"/>
      <c r="S61" s="369"/>
      <c r="T61" s="371"/>
      <c r="U61" s="371"/>
      <c r="V61" s="371"/>
      <c r="W61" s="371"/>
    </row>
    <row r="62" spans="2:23" ht="20.100000000000001" customHeight="1">
      <c r="M62" s="120"/>
      <c r="S62" s="120"/>
    </row>
    <row r="63" spans="2:23" ht="20.100000000000001" customHeight="1">
      <c r="M63" s="364">
        <v>8</v>
      </c>
      <c r="N63" s="370" t="s">
        <v>233</v>
      </c>
      <c r="O63" s="370"/>
      <c r="P63" s="370"/>
      <c r="Q63" s="370"/>
      <c r="S63" s="364">
        <v>16</v>
      </c>
      <c r="T63" s="370" t="s">
        <v>233</v>
      </c>
      <c r="U63" s="370"/>
      <c r="V63" s="370"/>
      <c r="W63" s="370"/>
    </row>
    <row r="64" spans="2:23" ht="20.100000000000001" customHeight="1">
      <c r="M64" s="369"/>
      <c r="N64" s="371"/>
      <c r="O64" s="371"/>
      <c r="P64" s="371"/>
      <c r="Q64" s="371"/>
      <c r="S64" s="369"/>
      <c r="T64" s="371"/>
      <c r="U64" s="371"/>
      <c r="V64" s="371"/>
      <c r="W64" s="371"/>
    </row>
    <row r="65" spans="13:19" ht="20.100000000000001" customHeight="1">
      <c r="M65" s="120"/>
      <c r="S65" s="120"/>
    </row>
  </sheetData>
  <mergeCells count="81">
    <mergeCell ref="M63:M64"/>
    <mergeCell ref="N63:Q64"/>
    <mergeCell ref="S63:S64"/>
    <mergeCell ref="T63:W64"/>
    <mergeCell ref="A26:A27"/>
    <mergeCell ref="A29:A30"/>
    <mergeCell ref="A36:A37"/>
    <mergeCell ref="A34:B35"/>
    <mergeCell ref="M57:M58"/>
    <mergeCell ref="N57:Q58"/>
    <mergeCell ref="S57:S58"/>
    <mergeCell ref="T57:W58"/>
    <mergeCell ref="B54:D56"/>
    <mergeCell ref="M60:M61"/>
    <mergeCell ref="N60:Q61"/>
    <mergeCell ref="S60:S61"/>
    <mergeCell ref="T60:W61"/>
    <mergeCell ref="B46:D48"/>
    <mergeCell ref="M51:M52"/>
    <mergeCell ref="N51:Q52"/>
    <mergeCell ref="S51:S52"/>
    <mergeCell ref="T51:W52"/>
    <mergeCell ref="B50:D52"/>
    <mergeCell ref="M54:M55"/>
    <mergeCell ref="N54:Q55"/>
    <mergeCell ref="S54:S55"/>
    <mergeCell ref="T54:W55"/>
    <mergeCell ref="M45:M46"/>
    <mergeCell ref="N45:Q46"/>
    <mergeCell ref="S45:S46"/>
    <mergeCell ref="T45:W46"/>
    <mergeCell ref="M48:M49"/>
    <mergeCell ref="N48:Q49"/>
    <mergeCell ref="S48:S49"/>
    <mergeCell ref="T48:W49"/>
    <mergeCell ref="N36:N37"/>
    <mergeCell ref="O36:O37"/>
    <mergeCell ref="P36:S37"/>
    <mergeCell ref="T36:W37"/>
    <mergeCell ref="B42:D44"/>
    <mergeCell ref="M42:M43"/>
    <mergeCell ref="N42:Q43"/>
    <mergeCell ref="S42:S43"/>
    <mergeCell ref="T42:W43"/>
    <mergeCell ref="P29:S30"/>
    <mergeCell ref="T29:W30"/>
    <mergeCell ref="B36:B37"/>
    <mergeCell ref="C36:D37"/>
    <mergeCell ref="E36:H37"/>
    <mergeCell ref="I36:I37"/>
    <mergeCell ref="J36:J37"/>
    <mergeCell ref="N26:N27"/>
    <mergeCell ref="O26:O27"/>
    <mergeCell ref="P26:S27"/>
    <mergeCell ref="T26:W27"/>
    <mergeCell ref="B29:B30"/>
    <mergeCell ref="C29:D30"/>
    <mergeCell ref="E29:H30"/>
    <mergeCell ref="I29:I30"/>
    <mergeCell ref="J29:J30"/>
    <mergeCell ref="B26:B27"/>
    <mergeCell ref="C26:D27"/>
    <mergeCell ref="E26:H27"/>
    <mergeCell ref="I26:I27"/>
    <mergeCell ref="J26:J27"/>
    <mergeCell ref="N29:N30"/>
    <mergeCell ref="O29:O30"/>
    <mergeCell ref="A23:B24"/>
    <mergeCell ref="F10:G10"/>
    <mergeCell ref="P10:Q10"/>
    <mergeCell ref="D11:E21"/>
    <mergeCell ref="H11:I21"/>
    <mergeCell ref="N11:O21"/>
    <mergeCell ref="R11:S21"/>
    <mergeCell ref="G1:J1"/>
    <mergeCell ref="O1:Q1"/>
    <mergeCell ref="R1:W1"/>
    <mergeCell ref="K6:L6"/>
    <mergeCell ref="F9:G9"/>
    <mergeCell ref="K9:L9"/>
    <mergeCell ref="P9:Q9"/>
  </mergeCells>
  <phoneticPr fontId="3"/>
  <printOptions horizontalCentered="1"/>
  <pageMargins left="0.78740157480314965" right="0.78740157480314965" top="0.74803149606299213" bottom="0.59055118110236227" header="0" footer="0"/>
  <pageSetup paperSize="9" scale="42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抽選結果</vt:lpstr>
      <vt:lpstr>U11組合せ</vt:lpstr>
      <vt:lpstr>AB</vt:lpstr>
      <vt:lpstr>CD</vt:lpstr>
      <vt:lpstr>EF</vt:lpstr>
      <vt:lpstr>GH</vt:lpstr>
      <vt:lpstr>２日目</vt:lpstr>
      <vt:lpstr>３日目　準決勝・決勝 </vt:lpstr>
      <vt:lpstr>'２日目'!Print_Area</vt:lpstr>
      <vt:lpstr>'３日目　準決勝・決勝 '!Print_Area</vt:lpstr>
      <vt:lpstr>AB!Print_Area</vt:lpstr>
      <vt:lpstr>CD!Print_Area</vt:lpstr>
      <vt:lpstr>EF!Print_Area</vt:lpstr>
      <vt:lpstr>GH!Print_Area</vt:lpstr>
      <vt:lpstr>U11組合せ!Print_Area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cp:lastPrinted>2021-12-04T05:25:51Z</cp:lastPrinted>
  <dcterms:created xsi:type="dcterms:W3CDTF">2005-09-26T14:53:02Z</dcterms:created>
  <dcterms:modified xsi:type="dcterms:W3CDTF">2021-12-19T07:39:23Z</dcterms:modified>
  <cp:category/>
  <cp:contentStatus/>
</cp:coreProperties>
</file>