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R3U11大会関係\"/>
    </mc:Choice>
  </mc:AlternateContent>
  <bookViews>
    <workbookView xWindow="0" yWindow="0" windowWidth="23040" windowHeight="9375" activeTab="5"/>
  </bookViews>
  <sheets>
    <sheet name="抽選結果" sheetId="18" r:id="rId1"/>
    <sheet name="組み合わせ" sheetId="1" r:id="rId2"/>
    <sheet name="AB" sheetId="14" r:id="rId3"/>
    <sheet name="CD" sheetId="15" r:id="rId4"/>
    <sheet name="EF" sheetId="16" r:id="rId5"/>
    <sheet name="2日目" sheetId="17" r:id="rId6"/>
    <sheet name="準々決勝・準決勝・決勝" sheetId="12" r:id="rId7"/>
  </sheets>
  <definedNames>
    <definedName name="_xlnm.Print_Area" localSheetId="2">AB!$A$1:$AA$74</definedName>
    <definedName name="_xlnm.Print_Area" localSheetId="3">CD!$A$1:$AA$71</definedName>
    <definedName name="_xlnm.Print_Area" localSheetId="4">EF!$A$1:$AA$74</definedName>
    <definedName name="_xlnm.Print_Area" localSheetId="6">準々決勝・準決勝・決勝!$A$1:$Y$70</definedName>
    <definedName name="_xlnm.Print_Area" localSheetId="1">組み合わせ!$A$1:$AN$32</definedName>
  </definedNames>
  <calcPr calcId="152511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Y10" i="1"/>
  <c r="P15" i="1"/>
  <c r="Y20" i="1"/>
  <c r="Y15" i="1" l="1"/>
  <c r="P20" i="1"/>
  <c r="P10" i="1"/>
  <c r="Y25" i="1"/>
  <c r="X8" i="12" l="1"/>
  <c r="U8" i="12"/>
  <c r="E8" i="12"/>
  <c r="B8" i="12"/>
  <c r="R8" i="12"/>
  <c r="O8" i="12"/>
  <c r="K8" i="12"/>
  <c r="H8" i="12" l="1"/>
  <c r="AE14" i="1"/>
  <c r="J20" i="1"/>
  <c r="AE28" i="1"/>
  <c r="J6" i="1"/>
  <c r="J28" i="1" l="1"/>
  <c r="AE6" i="1"/>
  <c r="AE20" i="1"/>
  <c r="J14" i="1"/>
  <c r="K9" i="14" l="1"/>
  <c r="AE10" i="1"/>
  <c r="J10" i="1"/>
  <c r="J24" i="1"/>
  <c r="AE24" i="1"/>
  <c r="A28" i="18" l="1"/>
  <c r="A29" i="18"/>
  <c r="C5" i="1"/>
  <c r="AN25" i="1"/>
  <c r="A25" i="1"/>
  <c r="A32" i="18"/>
  <c r="A31" i="18"/>
  <c r="A30" i="18"/>
  <c r="A27" i="18"/>
  <c r="A26" i="18"/>
  <c r="A25" i="18"/>
  <c r="A22" i="18"/>
  <c r="A21" i="18"/>
  <c r="A20" i="18"/>
  <c r="A19" i="18"/>
  <c r="A18" i="18"/>
  <c r="A15" i="18"/>
  <c r="A14" i="18"/>
  <c r="A13" i="18"/>
  <c r="A12" i="18"/>
  <c r="A11" i="18"/>
  <c r="A8" i="18"/>
  <c r="A7" i="18"/>
  <c r="A6" i="18"/>
  <c r="AJ6" i="1" l="1"/>
  <c r="V9" i="16" s="1"/>
  <c r="U65" i="16" s="1"/>
  <c r="AJ8" i="1"/>
  <c r="S9" i="16" s="1"/>
  <c r="O69" i="16" s="1"/>
  <c r="AJ10" i="1"/>
  <c r="P9" i="16" s="1"/>
  <c r="O67" i="16" s="1"/>
  <c r="AJ26" i="1"/>
  <c r="V9" i="15" s="1"/>
  <c r="R55" i="15" s="1"/>
  <c r="AJ28" i="1"/>
  <c r="S9" i="15" s="1"/>
  <c r="S7" i="17" s="1"/>
  <c r="AJ30" i="1"/>
  <c r="P9" i="15" s="1"/>
  <c r="S52" i="17" s="1"/>
  <c r="C20" i="1"/>
  <c r="V9" i="14" s="1"/>
  <c r="R43" i="14" s="1"/>
  <c r="C18" i="1"/>
  <c r="S9" i="14" s="1"/>
  <c r="C16" i="1"/>
  <c r="S1" i="15"/>
  <c r="AJ21" i="1"/>
  <c r="B9" i="16" s="1"/>
  <c r="A67" i="16" s="1"/>
  <c r="C65" i="16" s="1"/>
  <c r="AJ17" i="1"/>
  <c r="H9" i="16" s="1"/>
  <c r="R54" i="16" s="1"/>
  <c r="AJ19" i="1"/>
  <c r="E9" i="16" s="1"/>
  <c r="G39" i="16" s="1"/>
  <c r="AJ15" i="1"/>
  <c r="K9" i="16" s="1"/>
  <c r="C31" i="1"/>
  <c r="K9" i="15" s="1"/>
  <c r="C29" i="1"/>
  <c r="H9" i="15" s="1"/>
  <c r="A68" i="15" s="1"/>
  <c r="G62" i="15" s="1"/>
  <c r="C27" i="1"/>
  <c r="E9" i="15" s="1"/>
  <c r="H52" i="17" s="1"/>
  <c r="C25" i="1"/>
  <c r="B9" i="15" s="1"/>
  <c r="A64" i="15" s="1"/>
  <c r="C62" i="15" s="1"/>
  <c r="C7" i="1"/>
  <c r="E9" i="14" s="1"/>
  <c r="A69" i="14" s="1"/>
  <c r="E65" i="14" s="1"/>
  <c r="C9" i="1"/>
  <c r="C11" i="1"/>
  <c r="R50" i="14" s="1"/>
  <c r="Q65" i="17"/>
  <c r="T83" i="17" s="1"/>
  <c r="Q68" i="17"/>
  <c r="E87" i="17" s="1"/>
  <c r="Q71" i="17"/>
  <c r="V83" i="17" s="1"/>
  <c r="Q74" i="17"/>
  <c r="G87" i="17" s="1"/>
  <c r="Q77" i="17"/>
  <c r="Q62" i="17"/>
  <c r="K65" i="17"/>
  <c r="R85" i="17" s="1"/>
  <c r="K68" i="17"/>
  <c r="I83" i="17" s="1"/>
  <c r="K71" i="17"/>
  <c r="U83" i="17" s="1"/>
  <c r="K74" i="17"/>
  <c r="I85" i="17" s="1"/>
  <c r="K77" i="17"/>
  <c r="K62" i="17"/>
  <c r="Q20" i="17"/>
  <c r="Q40" i="17" s="1"/>
  <c r="Q23" i="17"/>
  <c r="J38" i="17" s="1"/>
  <c r="Q26" i="17"/>
  <c r="Q42" i="17" s="1"/>
  <c r="Q29" i="17"/>
  <c r="G42" i="17" s="1"/>
  <c r="Q32" i="17"/>
  <c r="Q17" i="17"/>
  <c r="H38" i="17" s="1"/>
  <c r="K26" i="17"/>
  <c r="R42" i="17" s="1"/>
  <c r="K29" i="17"/>
  <c r="H42" i="17" s="1"/>
  <c r="K32" i="17"/>
  <c r="T42" i="17" s="1"/>
  <c r="K23" i="17"/>
  <c r="F42" i="17" s="1"/>
  <c r="K20" i="17"/>
  <c r="S38" i="17" s="1"/>
  <c r="K17" i="17"/>
  <c r="G38" i="17" s="1"/>
  <c r="V52" i="17"/>
  <c r="O87" i="17" s="1"/>
  <c r="O85" i="17"/>
  <c r="P52" i="17"/>
  <c r="O83" i="17" s="1"/>
  <c r="K52" i="17"/>
  <c r="R62" i="17"/>
  <c r="E52" i="17"/>
  <c r="F62" i="17" s="1"/>
  <c r="V7" i="17"/>
  <c r="R26" i="17" s="1"/>
  <c r="S36" i="17"/>
  <c r="P7" i="17"/>
  <c r="F20" i="17" s="1"/>
  <c r="K7" i="17"/>
  <c r="C42" i="17" s="1"/>
  <c r="E7" i="17"/>
  <c r="C38" i="17" s="1"/>
  <c r="R46" i="17"/>
  <c r="R1" i="17"/>
  <c r="D1" i="17"/>
  <c r="D46" i="17" s="1"/>
  <c r="O81" i="17"/>
  <c r="C81" i="17"/>
  <c r="U85" i="17"/>
  <c r="F77" i="17"/>
  <c r="Q87" i="17"/>
  <c r="Q85" i="17"/>
  <c r="E40" i="17"/>
  <c r="I38" i="17"/>
  <c r="O36" i="17"/>
  <c r="C36" i="17"/>
  <c r="F32" i="17"/>
  <c r="I40" i="17"/>
  <c r="R20" i="17"/>
  <c r="H46" i="17"/>
  <c r="A46" i="17"/>
  <c r="R65" i="17"/>
  <c r="Q81" i="17"/>
  <c r="O40" i="17"/>
  <c r="G81" i="17"/>
  <c r="S81" i="17"/>
  <c r="R71" i="17"/>
  <c r="R74" i="17"/>
  <c r="R77" i="17"/>
  <c r="T87" i="17"/>
  <c r="F65" i="17"/>
  <c r="S1" i="14"/>
  <c r="O65" i="16"/>
  <c r="A65" i="16"/>
  <c r="Q58" i="16"/>
  <c r="V69" i="16"/>
  <c r="S71" i="16" s="1"/>
  <c r="K58" i="16"/>
  <c r="U69" i="16" s="1"/>
  <c r="T71" i="16" s="1"/>
  <c r="Q54" i="16"/>
  <c r="H69" i="16" s="1"/>
  <c r="E71" i="16" s="1"/>
  <c r="K54" i="16"/>
  <c r="G69" i="16" s="1"/>
  <c r="F71" i="16" s="1"/>
  <c r="Q50" i="16"/>
  <c r="J67" i="16" s="1"/>
  <c r="C73" i="16" s="1"/>
  <c r="K50" i="16"/>
  <c r="I67" i="16" s="1"/>
  <c r="Q43" i="16"/>
  <c r="V67" i="16" s="1"/>
  <c r="Q71" i="16"/>
  <c r="K43" i="16"/>
  <c r="U67" i="16" s="1"/>
  <c r="R71" i="16" s="1"/>
  <c r="Q39" i="16"/>
  <c r="J69" i="16" s="1"/>
  <c r="E73" i="16" s="1"/>
  <c r="K39" i="16"/>
  <c r="I69" i="16" s="1"/>
  <c r="Q35" i="16"/>
  <c r="H67" i="16" s="1"/>
  <c r="C71" i="16" s="1"/>
  <c r="K35" i="16"/>
  <c r="G67" i="16" s="1"/>
  <c r="G68" i="16" s="1"/>
  <c r="Q28" i="16"/>
  <c r="T67" i="16" s="1"/>
  <c r="K28" i="16"/>
  <c r="S67" i="16" s="1"/>
  <c r="R69" i="16" s="1"/>
  <c r="Q24" i="16"/>
  <c r="J71" i="16"/>
  <c r="G73" i="16" s="1"/>
  <c r="K24" i="16"/>
  <c r="I71" i="16" s="1"/>
  <c r="Q20" i="16"/>
  <c r="F67" i="16"/>
  <c r="C69" i="16" s="1"/>
  <c r="K20" i="16"/>
  <c r="E67" i="16" s="1"/>
  <c r="S1" i="16"/>
  <c r="D1" i="16"/>
  <c r="O62" i="15"/>
  <c r="A62" i="15"/>
  <c r="Q55" i="15"/>
  <c r="V66" i="15" s="1"/>
  <c r="S68" i="15" s="1"/>
  <c r="K55" i="15"/>
  <c r="U66" i="15"/>
  <c r="T68" i="15" s="1"/>
  <c r="Q51" i="15"/>
  <c r="H66" i="15" s="1"/>
  <c r="E68" i="15" s="1"/>
  <c r="K51" i="15"/>
  <c r="G66" i="15" s="1"/>
  <c r="F68" i="15" s="1"/>
  <c r="Q48" i="15"/>
  <c r="J64" i="15" s="1"/>
  <c r="C70" i="15" s="1"/>
  <c r="K48" i="15"/>
  <c r="I64" i="15" s="1"/>
  <c r="Q41" i="15"/>
  <c r="V64" i="15" s="1"/>
  <c r="Q68" i="15" s="1"/>
  <c r="K41" i="15"/>
  <c r="U64" i="15" s="1"/>
  <c r="Q37" i="15"/>
  <c r="J66" i="15" s="1"/>
  <c r="E70" i="15" s="1"/>
  <c r="K37" i="15"/>
  <c r="I66" i="15" s="1"/>
  <c r="Q34" i="15"/>
  <c r="H64" i="15" s="1"/>
  <c r="C68" i="15" s="1"/>
  <c r="K34" i="15"/>
  <c r="G64" i="15" s="1"/>
  <c r="Q27" i="15"/>
  <c r="T64" i="15" s="1"/>
  <c r="Q66" i="15" s="1"/>
  <c r="K27" i="15"/>
  <c r="S64" i="15" s="1"/>
  <c r="Q23" i="15"/>
  <c r="J68" i="15" s="1"/>
  <c r="G70" i="15" s="1"/>
  <c r="K23" i="15"/>
  <c r="I68" i="15" s="1"/>
  <c r="Q20" i="15"/>
  <c r="F64" i="15" s="1"/>
  <c r="K20" i="15"/>
  <c r="E64" i="15" s="1"/>
  <c r="D1" i="15"/>
  <c r="AA4" i="1"/>
  <c r="AG4" i="1"/>
  <c r="D66" i="15"/>
  <c r="O65" i="14"/>
  <c r="A65" i="14"/>
  <c r="Q58" i="14"/>
  <c r="V69" i="14" s="1"/>
  <c r="S71" i="14" s="1"/>
  <c r="K58" i="14"/>
  <c r="U69" i="14" s="1"/>
  <c r="Q54" i="14"/>
  <c r="H69" i="14" s="1"/>
  <c r="E71" i="14" s="1"/>
  <c r="K54" i="14"/>
  <c r="G69" i="14" s="1"/>
  <c r="Q50" i="14"/>
  <c r="J67" i="14" s="1"/>
  <c r="C73" i="14" s="1"/>
  <c r="K50" i="14"/>
  <c r="I67" i="14" s="1"/>
  <c r="Q43" i="14"/>
  <c r="V67" i="14" s="1"/>
  <c r="Q71" i="14" s="1"/>
  <c r="K43" i="14"/>
  <c r="U67" i="14" s="1"/>
  <c r="R71" i="14" s="1"/>
  <c r="Q39" i="14"/>
  <c r="J69" i="14" s="1"/>
  <c r="E73" i="14" s="1"/>
  <c r="K39" i="14"/>
  <c r="I69" i="14" s="1"/>
  <c r="F73" i="14" s="1"/>
  <c r="Q35" i="14"/>
  <c r="H67" i="14" s="1"/>
  <c r="C71" i="14" s="1"/>
  <c r="K35" i="14"/>
  <c r="G67" i="14" s="1"/>
  <c r="Q28" i="14"/>
  <c r="T67" i="14" s="1"/>
  <c r="Q69" i="14" s="1"/>
  <c r="K28" i="14"/>
  <c r="S67" i="14" s="1"/>
  <c r="R69" i="14" s="1"/>
  <c r="Q24" i="14"/>
  <c r="J71" i="14" s="1"/>
  <c r="G73" i="14" s="1"/>
  <c r="K24" i="14"/>
  <c r="I71" i="14" s="1"/>
  <c r="Q20" i="14"/>
  <c r="F67" i="14" s="1"/>
  <c r="C69" i="14" s="1"/>
  <c r="K20" i="14"/>
  <c r="E67" i="14" s="1"/>
  <c r="D1" i="14"/>
  <c r="R1" i="12"/>
  <c r="E1" i="12"/>
  <c r="P41" i="12"/>
  <c r="J41" i="12"/>
  <c r="P36" i="12"/>
  <c r="J36" i="12"/>
  <c r="P32" i="12"/>
  <c r="J32" i="12"/>
  <c r="Q27" i="12"/>
  <c r="P27" i="12"/>
  <c r="J27" i="12"/>
  <c r="E27" i="12"/>
  <c r="Q23" i="12"/>
  <c r="P23" i="12"/>
  <c r="J23" i="12"/>
  <c r="E23" i="12"/>
  <c r="Q19" i="12"/>
  <c r="P19" i="12"/>
  <c r="J19" i="12"/>
  <c r="E19" i="12"/>
  <c r="Q15" i="12"/>
  <c r="P15" i="12"/>
  <c r="J15" i="12"/>
  <c r="E15" i="12"/>
  <c r="G37" i="15"/>
  <c r="U84" i="17" l="1"/>
  <c r="J40" i="17"/>
  <c r="Q43" i="17"/>
  <c r="V38" i="17"/>
  <c r="F87" i="17"/>
  <c r="S83" i="17"/>
  <c r="F17" i="17"/>
  <c r="F23" i="17"/>
  <c r="F71" i="17"/>
  <c r="R23" i="15"/>
  <c r="H7" i="17"/>
  <c r="I86" i="17"/>
  <c r="J85" i="17"/>
  <c r="R87" i="17"/>
  <c r="Q88" i="17" s="1"/>
  <c r="J83" i="17"/>
  <c r="I84" i="17" s="1"/>
  <c r="S84" i="17"/>
  <c r="X83" i="17"/>
  <c r="U38" i="17"/>
  <c r="U39" i="17" s="1"/>
  <c r="G43" i="17"/>
  <c r="E42" i="17"/>
  <c r="L42" i="17" s="1"/>
  <c r="T38" i="17"/>
  <c r="X38" i="17" s="1"/>
  <c r="F40" i="17"/>
  <c r="F68" i="17"/>
  <c r="C83" i="17"/>
  <c r="E36" i="17"/>
  <c r="I72" i="14"/>
  <c r="H73" i="14"/>
  <c r="G74" i="14" s="1"/>
  <c r="K73" i="14" s="1"/>
  <c r="I68" i="14"/>
  <c r="D73" i="14"/>
  <c r="C74" i="14" s="1"/>
  <c r="U68" i="14"/>
  <c r="L67" i="14"/>
  <c r="D69" i="14"/>
  <c r="O42" i="17"/>
  <c r="U36" i="17"/>
  <c r="R32" i="17"/>
  <c r="R23" i="17"/>
  <c r="Q65" i="16"/>
  <c r="D71" i="16"/>
  <c r="S72" i="16"/>
  <c r="U67" i="15"/>
  <c r="L69" i="14"/>
  <c r="L73" i="14"/>
  <c r="Q70" i="14"/>
  <c r="E74" i="14"/>
  <c r="Q72" i="14"/>
  <c r="E69" i="15"/>
  <c r="Q72" i="16"/>
  <c r="W71" i="16" s="1"/>
  <c r="E72" i="16"/>
  <c r="W83" i="17"/>
  <c r="Q86" i="17"/>
  <c r="E43" i="17"/>
  <c r="K42" i="17" s="1"/>
  <c r="I41" i="17"/>
  <c r="R41" i="15"/>
  <c r="R58" i="16"/>
  <c r="O71" i="16"/>
  <c r="R43" i="16"/>
  <c r="P9" i="14"/>
  <c r="R20" i="16"/>
  <c r="S62" i="15"/>
  <c r="O66" i="15"/>
  <c r="G55" i="15"/>
  <c r="R20" i="14"/>
  <c r="G20" i="15"/>
  <c r="G34" i="15"/>
  <c r="G48" i="15"/>
  <c r="R27" i="15"/>
  <c r="R35" i="16"/>
  <c r="H9" i="14"/>
  <c r="R35" i="14" s="1"/>
  <c r="G54" i="14"/>
  <c r="S65" i="14"/>
  <c r="R28" i="14"/>
  <c r="O69" i="14"/>
  <c r="G58" i="14"/>
  <c r="O64" i="15"/>
  <c r="G41" i="15"/>
  <c r="A73" i="16"/>
  <c r="I65" i="16" s="1"/>
  <c r="R24" i="16"/>
  <c r="A70" i="15"/>
  <c r="I62" i="15" s="1"/>
  <c r="G39" i="14"/>
  <c r="C66" i="15"/>
  <c r="L64" i="15"/>
  <c r="L71" i="16"/>
  <c r="C72" i="16"/>
  <c r="E41" i="17"/>
  <c r="K40" i="17" s="1"/>
  <c r="L40" i="17"/>
  <c r="X64" i="15"/>
  <c r="R66" i="15"/>
  <c r="Q67" i="15" s="1"/>
  <c r="W66" i="15" s="1"/>
  <c r="L38" i="17"/>
  <c r="G39" i="17"/>
  <c r="G70" i="16"/>
  <c r="S87" i="17"/>
  <c r="S88" i="17" s="1"/>
  <c r="W87" i="17" s="1"/>
  <c r="V85" i="17"/>
  <c r="R39" i="16"/>
  <c r="R50" i="16"/>
  <c r="S68" i="14"/>
  <c r="U70" i="16"/>
  <c r="G65" i="15"/>
  <c r="D68" i="15"/>
  <c r="L68" i="15" s="1"/>
  <c r="S69" i="15"/>
  <c r="I68" i="16"/>
  <c r="D73" i="16"/>
  <c r="G83" i="17"/>
  <c r="F85" i="17"/>
  <c r="X69" i="14"/>
  <c r="G43" i="16"/>
  <c r="G28" i="16"/>
  <c r="R39" i="14"/>
  <c r="R34" i="15"/>
  <c r="R51" i="15"/>
  <c r="G23" i="15"/>
  <c r="I70" i="14"/>
  <c r="X67" i="14"/>
  <c r="S65" i="15"/>
  <c r="E65" i="15"/>
  <c r="I72" i="16"/>
  <c r="H73" i="16"/>
  <c r="G74" i="16" s="1"/>
  <c r="C74" i="16"/>
  <c r="V40" i="17"/>
  <c r="S42" i="17"/>
  <c r="A69" i="16"/>
  <c r="E65" i="16" s="1"/>
  <c r="G54" i="16"/>
  <c r="R28" i="16"/>
  <c r="G58" i="16"/>
  <c r="S65" i="16"/>
  <c r="C70" i="14"/>
  <c r="I69" i="15"/>
  <c r="H70" i="15"/>
  <c r="G68" i="14"/>
  <c r="D71" i="14"/>
  <c r="G71" i="15"/>
  <c r="R68" i="15"/>
  <c r="X68" i="15" s="1"/>
  <c r="U65" i="15"/>
  <c r="L67" i="16"/>
  <c r="E68" i="16"/>
  <c r="U70" i="14"/>
  <c r="W69" i="14" s="1"/>
  <c r="T71" i="14"/>
  <c r="X71" i="14" s="1"/>
  <c r="X71" i="16"/>
  <c r="F26" i="17"/>
  <c r="O38" i="17"/>
  <c r="Q36" i="17"/>
  <c r="H83" i="17"/>
  <c r="E85" i="17"/>
  <c r="O68" i="15"/>
  <c r="U62" i="15"/>
  <c r="R24" i="14"/>
  <c r="X66" i="15"/>
  <c r="D70" i="15"/>
  <c r="C71" i="15" s="1"/>
  <c r="I65" i="15"/>
  <c r="Q69" i="16"/>
  <c r="S68" i="16"/>
  <c r="E88" i="17"/>
  <c r="R37" i="15"/>
  <c r="G27" i="15"/>
  <c r="F71" i="14"/>
  <c r="E72" i="14" s="1"/>
  <c r="G70" i="14"/>
  <c r="D69" i="16"/>
  <c r="L69" i="16" s="1"/>
  <c r="F70" i="15"/>
  <c r="E71" i="15" s="1"/>
  <c r="I67" i="15"/>
  <c r="G67" i="15"/>
  <c r="R40" i="17"/>
  <c r="A71" i="16"/>
  <c r="G65" i="16" s="1"/>
  <c r="G24" i="16"/>
  <c r="B9" i="14"/>
  <c r="R20" i="15"/>
  <c r="A66" i="15"/>
  <c r="E62" i="15" s="1"/>
  <c r="A73" i="14"/>
  <c r="I65" i="14" s="1"/>
  <c r="R48" i="15"/>
  <c r="Q62" i="15"/>
  <c r="E68" i="14"/>
  <c r="U68" i="16"/>
  <c r="F73" i="16"/>
  <c r="I70" i="16"/>
  <c r="I39" i="17"/>
  <c r="C87" i="17"/>
  <c r="I81" i="17"/>
  <c r="R68" i="17"/>
  <c r="G51" i="15"/>
  <c r="G20" i="16"/>
  <c r="G35" i="16"/>
  <c r="G50" i="16"/>
  <c r="R58" i="14"/>
  <c r="U65" i="14"/>
  <c r="O71" i="14"/>
  <c r="U40" i="17"/>
  <c r="H87" i="17"/>
  <c r="I36" i="17"/>
  <c r="R29" i="17"/>
  <c r="C85" i="17"/>
  <c r="E81" i="17"/>
  <c r="X67" i="16"/>
  <c r="U81" i="17"/>
  <c r="F74" i="17"/>
  <c r="S39" i="17" l="1"/>
  <c r="W38" i="17" s="1"/>
  <c r="F29" i="17"/>
  <c r="R17" i="17"/>
  <c r="G36" i="17"/>
  <c r="C40" i="17"/>
  <c r="W67" i="14"/>
  <c r="L73" i="16"/>
  <c r="E74" i="16"/>
  <c r="K73" i="16" s="1"/>
  <c r="Q69" i="15"/>
  <c r="W68" i="15" s="1"/>
  <c r="G88" i="17"/>
  <c r="L87" i="17"/>
  <c r="X40" i="17"/>
  <c r="W67" i="16"/>
  <c r="C72" i="14"/>
  <c r="K71" i="14" s="1"/>
  <c r="L71" i="14"/>
  <c r="W64" i="15"/>
  <c r="X85" i="17"/>
  <c r="U86" i="17"/>
  <c r="W85" i="17" s="1"/>
  <c r="K71" i="16"/>
  <c r="G43" i="14"/>
  <c r="Q65" i="14"/>
  <c r="O67" i="14"/>
  <c r="G28" i="14"/>
  <c r="G24" i="14"/>
  <c r="R54" i="14"/>
  <c r="A71" i="14"/>
  <c r="G65" i="14" s="1"/>
  <c r="C70" i="16"/>
  <c r="K69" i="16" s="1"/>
  <c r="K38" i="17"/>
  <c r="Q70" i="16"/>
  <c r="W69" i="16" s="1"/>
  <c r="X69" i="16"/>
  <c r="U41" i="17"/>
  <c r="K67" i="14"/>
  <c r="K67" i="16"/>
  <c r="C67" i="15"/>
  <c r="K66" i="15" s="1"/>
  <c r="L66" i="15"/>
  <c r="K69" i="14"/>
  <c r="K70" i="15"/>
  <c r="L85" i="17"/>
  <c r="E86" i="17"/>
  <c r="K85" i="17" s="1"/>
  <c r="S72" i="14"/>
  <c r="W71" i="14" s="1"/>
  <c r="L70" i="15"/>
  <c r="X87" i="17"/>
  <c r="G50" i="14"/>
  <c r="G20" i="14"/>
  <c r="G35" i="14"/>
  <c r="A67" i="14"/>
  <c r="C65" i="14" s="1"/>
  <c r="C69" i="15"/>
  <c r="K68" i="15" s="1"/>
  <c r="Q41" i="17"/>
  <c r="W40" i="17" s="1"/>
  <c r="G84" i="17"/>
  <c r="K83" i="17" s="1"/>
  <c r="L83" i="17"/>
  <c r="K87" i="17"/>
  <c r="S43" i="17"/>
  <c r="W42" i="17" s="1"/>
  <c r="X42" i="17"/>
  <c r="K64" i="15"/>
</calcChain>
</file>

<file path=xl/sharedStrings.xml><?xml version="1.0" encoding="utf-8"?>
<sst xmlns="http://schemas.openxmlformats.org/spreadsheetml/2006/main" count="575" uniqueCount="173">
  <si>
    <t>第39回栃木県U-11サッカ－大会
　JA全農杯の部　出場チーム</t>
    <rPh sb="4" eb="7">
      <t>トチギケン</t>
    </rPh>
    <phoneticPr fontId="22"/>
  </si>
  <si>
    <t>①各ブロックに宇河チームは2チームまで</t>
    <rPh sb="1" eb="2">
      <t>カク</t>
    </rPh>
    <rPh sb="7" eb="9">
      <t>ウカワ</t>
    </rPh>
    <phoneticPr fontId="22"/>
  </si>
  <si>
    <t>②各ブロックに各地区1位チームが1チーム、各地区2位チームが1チーム以内</t>
    <rPh sb="1" eb="2">
      <t>カク</t>
    </rPh>
    <rPh sb="7" eb="10">
      <t>カクチク</t>
    </rPh>
    <rPh sb="11" eb="12">
      <t>イ</t>
    </rPh>
    <rPh sb="21" eb="24">
      <t>カクチク</t>
    </rPh>
    <rPh sb="25" eb="26">
      <t>イ</t>
    </rPh>
    <rPh sb="34" eb="36">
      <t>イナイ</t>
    </rPh>
    <phoneticPr fontId="22"/>
  </si>
  <si>
    <t>1　会場担当チーム抽選</t>
    <rPh sb="2" eb="4">
      <t>カイジョウ</t>
    </rPh>
    <rPh sb="4" eb="6">
      <t>タントウ</t>
    </rPh>
    <rPh sb="9" eb="11">
      <t>チュウセン</t>
    </rPh>
    <phoneticPr fontId="22"/>
  </si>
  <si>
    <t>A4</t>
  </si>
  <si>
    <t>益子ＳＣ</t>
    <rPh sb="0" eb="2">
      <t>マスコ</t>
    </rPh>
    <phoneticPr fontId="22"/>
  </si>
  <si>
    <t>（芳賀地区）</t>
    <rPh sb="1" eb="3">
      <t>ハガ</t>
    </rPh>
    <rPh sb="3" eb="5">
      <t>チク</t>
    </rPh>
    <phoneticPr fontId="22"/>
  </si>
  <si>
    <t>AB</t>
  </si>
  <si>
    <t>キョクトウ青木フィールド（青木サッカー場B）</t>
    <rPh sb="5" eb="7">
      <t>アオキ</t>
    </rPh>
    <rPh sb="13" eb="15">
      <t>アオキ</t>
    </rPh>
    <rPh sb="19" eb="20">
      <t>ジョウ</t>
    </rPh>
    <phoneticPr fontId="22"/>
  </si>
  <si>
    <t>C1</t>
  </si>
  <si>
    <t>Ｋ－ＷＥＳＴ．ＦＣ２００１</t>
    <phoneticPr fontId="22"/>
  </si>
  <si>
    <t>（両毛地区）</t>
    <rPh sb="1" eb="3">
      <t>リョウモウ</t>
    </rPh>
    <rPh sb="3" eb="5">
      <t>チク</t>
    </rPh>
    <phoneticPr fontId="22"/>
  </si>
  <si>
    <t>CD</t>
  </si>
  <si>
    <t>足利市西部多目的広場（あしスタ）</t>
    <rPh sb="0" eb="3">
      <t>アシカガシ</t>
    </rPh>
    <rPh sb="3" eb="5">
      <t>セイブ</t>
    </rPh>
    <rPh sb="5" eb="8">
      <t>タモクテキ</t>
    </rPh>
    <rPh sb="8" eb="10">
      <t>ヒロバ</t>
    </rPh>
    <phoneticPr fontId="22"/>
  </si>
  <si>
    <t>E2</t>
  </si>
  <si>
    <t>三島ＦＣ</t>
    <rPh sb="0" eb="2">
      <t>ミシマ</t>
    </rPh>
    <phoneticPr fontId="1"/>
  </si>
  <si>
    <t>（北那須地区1位）</t>
    <rPh sb="0" eb="1">
      <t>キタ</t>
    </rPh>
    <rPh sb="1" eb="3">
      <t>ナス</t>
    </rPh>
    <rPh sb="4" eb="6">
      <t>チク</t>
    </rPh>
    <rPh sb="7" eb="8">
      <t>イ</t>
    </rPh>
    <phoneticPr fontId="22"/>
  </si>
  <si>
    <t>EF</t>
  </si>
  <si>
    <t>キョクトウ青木フィールド（青木サッカー場A）</t>
    <rPh sb="5" eb="7">
      <t>アオキ</t>
    </rPh>
    <rPh sb="13" eb="15">
      <t>アオキ</t>
    </rPh>
    <rPh sb="19" eb="20">
      <t>ジョウ</t>
    </rPh>
    <phoneticPr fontId="22"/>
  </si>
  <si>
    <t>2　地区1位チーム抽選</t>
    <rPh sb="2" eb="4">
      <t>チク</t>
    </rPh>
    <rPh sb="5" eb="6">
      <t>イ</t>
    </rPh>
    <rPh sb="9" eb="11">
      <t>チュウセン</t>
    </rPh>
    <phoneticPr fontId="22"/>
  </si>
  <si>
    <t>A3</t>
  </si>
  <si>
    <t>ともぞうサッカークラブ</t>
  </si>
  <si>
    <t>（宇河地区1位）</t>
    <rPh sb="1" eb="3">
      <t>ウカワ</t>
    </rPh>
    <rPh sb="3" eb="5">
      <t>チク</t>
    </rPh>
    <rPh sb="6" eb="7">
      <t>イ</t>
    </rPh>
    <phoneticPr fontId="22"/>
  </si>
  <si>
    <t>F3</t>
  </si>
  <si>
    <t>おおぞらＳＣ</t>
    <phoneticPr fontId="22"/>
  </si>
  <si>
    <t>（芳賀地区1位）</t>
    <rPh sb="1" eb="3">
      <t>ハガ</t>
    </rPh>
    <rPh sb="3" eb="5">
      <t>チク</t>
    </rPh>
    <rPh sb="6" eb="7">
      <t>イ</t>
    </rPh>
    <phoneticPr fontId="22"/>
  </si>
  <si>
    <t>B3</t>
  </si>
  <si>
    <t>御厨フットボールクラブ</t>
    <rPh sb="0" eb="2">
      <t>ミクリヤ</t>
    </rPh>
    <phoneticPr fontId="22"/>
  </si>
  <si>
    <t>（両毛地区1位）</t>
    <rPh sb="1" eb="3">
      <t>リョウモウ</t>
    </rPh>
    <rPh sb="3" eb="5">
      <t>チク</t>
    </rPh>
    <rPh sb="6" eb="7">
      <t>イ</t>
    </rPh>
    <phoneticPr fontId="22"/>
  </si>
  <si>
    <t>D2</t>
  </si>
  <si>
    <t>ヴェルフェ矢板Ｕ－１２</t>
  </si>
  <si>
    <t>（塩谷南那須地区1位）</t>
    <rPh sb="1" eb="3">
      <t>シオヤ</t>
    </rPh>
    <rPh sb="3" eb="6">
      <t>ミナミナス</t>
    </rPh>
    <rPh sb="6" eb="8">
      <t>チク</t>
    </rPh>
    <rPh sb="9" eb="10">
      <t>イ</t>
    </rPh>
    <phoneticPr fontId="22"/>
  </si>
  <si>
    <t>C2</t>
  </si>
  <si>
    <t>ＦＣ　ＶＡＬＯＮ</t>
    <phoneticPr fontId="22"/>
  </si>
  <si>
    <t>（下都賀地区1位）</t>
    <rPh sb="1" eb="4">
      <t>シモツガ</t>
    </rPh>
    <rPh sb="4" eb="6">
      <t>チク</t>
    </rPh>
    <rPh sb="7" eb="8">
      <t>イ</t>
    </rPh>
    <phoneticPr fontId="22"/>
  </si>
  <si>
    <t>3　地区2位チーム抽選</t>
    <rPh sb="2" eb="4">
      <t>チク</t>
    </rPh>
    <rPh sb="5" eb="6">
      <t>イ</t>
    </rPh>
    <rPh sb="9" eb="11">
      <t>チュウセン</t>
    </rPh>
    <phoneticPr fontId="22"/>
  </si>
  <si>
    <t>B1</t>
  </si>
  <si>
    <t>ＴＥＡＭリフレＳＣ</t>
  </si>
  <si>
    <t>（宇河地区2位）</t>
    <rPh sb="1" eb="3">
      <t>ウカワ</t>
    </rPh>
    <rPh sb="3" eb="5">
      <t>チク</t>
    </rPh>
    <rPh sb="6" eb="7">
      <t>イ</t>
    </rPh>
    <phoneticPr fontId="22"/>
  </si>
  <si>
    <t>D3</t>
  </si>
  <si>
    <t>ＦＣ真岡２１ファンタジー</t>
    <rPh sb="2" eb="4">
      <t>モオカ</t>
    </rPh>
    <phoneticPr fontId="22"/>
  </si>
  <si>
    <t>（芳賀地区2位）</t>
    <rPh sb="1" eb="3">
      <t>ハガ</t>
    </rPh>
    <rPh sb="3" eb="5">
      <t>チク</t>
    </rPh>
    <rPh sb="6" eb="7">
      <t>イ</t>
    </rPh>
    <phoneticPr fontId="22"/>
  </si>
  <si>
    <t>F2</t>
  </si>
  <si>
    <t>ＦＥ.アトレチコ佐野</t>
    <rPh sb="8" eb="10">
      <t>サノ</t>
    </rPh>
    <phoneticPr fontId="22"/>
  </si>
  <si>
    <t>（両毛地区2位）</t>
    <rPh sb="1" eb="3">
      <t>リョウモウ</t>
    </rPh>
    <rPh sb="3" eb="5">
      <t>チク</t>
    </rPh>
    <rPh sb="6" eb="7">
      <t>イ</t>
    </rPh>
    <phoneticPr fontId="22"/>
  </si>
  <si>
    <t>A2</t>
  </si>
  <si>
    <t>ＦＣバジェルボ那須烏山</t>
    <rPh sb="0" eb="11">
      <t>fcバジェルボナスカラスヤマ</t>
    </rPh>
    <phoneticPr fontId="22"/>
  </si>
  <si>
    <t>（塩谷南那須地区2位）</t>
    <rPh sb="1" eb="3">
      <t>シオヤ</t>
    </rPh>
    <rPh sb="3" eb="6">
      <t>ミナミナス</t>
    </rPh>
    <rPh sb="6" eb="8">
      <t>チク</t>
    </rPh>
    <rPh sb="9" eb="10">
      <t>イ</t>
    </rPh>
    <phoneticPr fontId="22"/>
  </si>
  <si>
    <t>E4</t>
  </si>
  <si>
    <t>ＭＯＲＡＮＧＯ栃木フットボールクラブＵ１２</t>
    <rPh sb="7" eb="9">
      <t>トチギ</t>
    </rPh>
    <phoneticPr fontId="22"/>
  </si>
  <si>
    <t>（下都賀地区2位）</t>
    <rPh sb="1" eb="4">
      <t>シモツガ</t>
    </rPh>
    <rPh sb="4" eb="6">
      <t>チク</t>
    </rPh>
    <rPh sb="7" eb="8">
      <t>イ</t>
    </rPh>
    <phoneticPr fontId="22"/>
  </si>
  <si>
    <t>4　各チーム抽選</t>
    <rPh sb="2" eb="3">
      <t>カク</t>
    </rPh>
    <rPh sb="6" eb="8">
      <t>チュウセン</t>
    </rPh>
    <phoneticPr fontId="22"/>
  </si>
  <si>
    <t>C4</t>
  </si>
  <si>
    <t>ｕｎｉｏｎ　ｓｐｏｒｔｓ　ｃｌｕｂ</t>
    <phoneticPr fontId="22"/>
  </si>
  <si>
    <t>（宇河地区）</t>
    <rPh sb="1" eb="3">
      <t>ウカワ</t>
    </rPh>
    <rPh sb="3" eb="5">
      <t>チク</t>
    </rPh>
    <phoneticPr fontId="22"/>
  </si>
  <si>
    <t>A1</t>
  </si>
  <si>
    <t>栃木サッカークラブ　Ｕ－１２</t>
  </si>
  <si>
    <t>E3</t>
  </si>
  <si>
    <t>Ｓ４スペランツァ</t>
  </si>
  <si>
    <t>B2</t>
  </si>
  <si>
    <t>ＦＣみらい</t>
  </si>
  <si>
    <t xml:space="preserve"> </t>
    <phoneticPr fontId="22"/>
  </si>
  <si>
    <t>D1</t>
  </si>
  <si>
    <t>ＩＳＯＳＯＣＣＥＲＣＬＵＢ</t>
  </si>
  <si>
    <t>F1</t>
  </si>
  <si>
    <t>ＦＣアリーバ</t>
  </si>
  <si>
    <t>C3</t>
  </si>
  <si>
    <t>ＦＣグラシアス</t>
    <phoneticPr fontId="22"/>
  </si>
  <si>
    <t>E1</t>
  </si>
  <si>
    <t>ＷＥＳＴ　Ｆｏｏｔｂａｌｌ　Ｃｏｍｍｕｎｉｔｙ</t>
  </si>
  <si>
    <t>第３９回栃木県U-11サッカー大会   JA全農杯の部</t>
    <phoneticPr fontId="1"/>
  </si>
  <si>
    <t>栃木県少年サッカー連盟</t>
    <rPh sb="0" eb="3">
      <t>トチギケン</t>
    </rPh>
    <rPh sb="3" eb="5">
      <t>ショウネン</t>
    </rPh>
    <rPh sb="9" eb="11">
      <t>レンメイ</t>
    </rPh>
    <phoneticPr fontId="1"/>
  </si>
  <si>
    <t>会場</t>
    <rPh sb="0" eb="2">
      <t>カイジョウ</t>
    </rPh>
    <phoneticPr fontId="1"/>
  </si>
  <si>
    <t>A</t>
    <phoneticPr fontId="1"/>
  </si>
  <si>
    <t>F</t>
    <phoneticPr fontId="1"/>
  </si>
  <si>
    <t>a</t>
    <phoneticPr fontId="1"/>
  </si>
  <si>
    <t>ｄ</t>
    <phoneticPr fontId="1"/>
  </si>
  <si>
    <t>B</t>
    <phoneticPr fontId="1"/>
  </si>
  <si>
    <t>E</t>
    <phoneticPr fontId="1"/>
  </si>
  <si>
    <t>とちぎフットボールセンター</t>
    <phoneticPr fontId="1"/>
  </si>
  <si>
    <t>ｂ</t>
    <phoneticPr fontId="1"/>
  </si>
  <si>
    <t>ｃ</t>
    <phoneticPr fontId="1"/>
  </si>
  <si>
    <t>C</t>
    <phoneticPr fontId="1"/>
  </si>
  <si>
    <t>D</t>
    <phoneticPr fontId="1"/>
  </si>
  <si>
    <t>■第１日</t>
    <rPh sb="1" eb="2">
      <t>ダイ</t>
    </rPh>
    <rPh sb="3" eb="4">
      <t>ニチ</t>
    </rPh>
    <phoneticPr fontId="1"/>
  </si>
  <si>
    <t>一次リ－グ</t>
    <rPh sb="0" eb="2">
      <t>イチジ</t>
    </rPh>
    <phoneticPr fontId="1"/>
  </si>
  <si>
    <t>第1会場</t>
    <rPh sb="0" eb="1">
      <t>ダイ</t>
    </rPh>
    <rPh sb="2" eb="3">
      <t>カイ</t>
    </rPh>
    <rPh sb="3" eb="4">
      <t>ジョウ</t>
    </rPh>
    <phoneticPr fontId="1"/>
  </si>
  <si>
    <t>ピッチ</t>
    <phoneticPr fontId="1"/>
  </si>
  <si>
    <t>主、副、副、4ｔｈ</t>
    <rPh sb="0" eb="1">
      <t>シュ</t>
    </rPh>
    <rPh sb="2" eb="3">
      <t>フク</t>
    </rPh>
    <rPh sb="4" eb="5">
      <t>フク</t>
    </rPh>
    <phoneticPr fontId="1"/>
  </si>
  <si>
    <t>Ａ</t>
    <phoneticPr fontId="1"/>
  </si>
  <si>
    <t>①</t>
    <phoneticPr fontId="1"/>
  </si>
  <si>
    <t>（</t>
    <phoneticPr fontId="1"/>
  </si>
  <si>
    <t>－</t>
  </si>
  <si>
    <t>）</t>
    <phoneticPr fontId="1"/>
  </si>
  <si>
    <t>5，6，7，4</t>
    <phoneticPr fontId="1"/>
  </si>
  <si>
    <t>Ｂ</t>
    <phoneticPr fontId="1"/>
  </si>
  <si>
    <t>6，7，5，1</t>
    <phoneticPr fontId="1"/>
  </si>
  <si>
    <t>②</t>
    <phoneticPr fontId="1"/>
  </si>
  <si>
    <t>1，2，3，4</t>
    <phoneticPr fontId="1"/>
  </si>
  <si>
    <t>（試合なし）</t>
  </si>
  <si>
    <t>③</t>
    <phoneticPr fontId="1"/>
  </si>
  <si>
    <t>7，5，6，2</t>
    <phoneticPr fontId="1"/>
  </si>
  <si>
    <t>5，6，7，3</t>
    <phoneticPr fontId="1"/>
  </si>
  <si>
    <t>④</t>
    <phoneticPr fontId="1"/>
  </si>
  <si>
    <t>2，3，4，1</t>
    <phoneticPr fontId="1"/>
  </si>
  <si>
    <t>⑤</t>
    <phoneticPr fontId="1"/>
  </si>
  <si>
    <t>6，7，5，3</t>
    <phoneticPr fontId="1"/>
  </si>
  <si>
    <t>7，5，6，4</t>
    <phoneticPr fontId="1"/>
  </si>
  <si>
    <t>⑥</t>
    <phoneticPr fontId="1"/>
  </si>
  <si>
    <t>3，4，1，2</t>
    <phoneticPr fontId="1"/>
  </si>
  <si>
    <t>勝点</t>
    <rPh sb="0" eb="1">
      <t>カ</t>
    </rPh>
    <rPh sb="1" eb="2">
      <t>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</si>
  <si>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</si>
  <si>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</si>
  <si>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第２会場</t>
    <rPh sb="0" eb="1">
      <t>ダイ</t>
    </rPh>
    <rPh sb="2" eb="3">
      <t>カイ</t>
    </rPh>
    <rPh sb="3" eb="4">
      <t>ジョウ</t>
    </rPh>
    <phoneticPr fontId="1"/>
  </si>
  <si>
    <t>Ｃ</t>
    <phoneticPr fontId="1"/>
  </si>
  <si>
    <t>Ｄ</t>
    <phoneticPr fontId="1"/>
  </si>
  <si>
    <t>第3会場</t>
    <rPh sb="0" eb="1">
      <t>ダイ</t>
    </rPh>
    <rPh sb="2" eb="3">
      <t>カイ</t>
    </rPh>
    <rPh sb="3" eb="4">
      <t>ジョウ</t>
    </rPh>
    <phoneticPr fontId="1"/>
  </si>
  <si>
    <t>■第2日</t>
    <rPh sb="1" eb="2">
      <t>ダイ</t>
    </rPh>
    <rPh sb="3" eb="4">
      <t>ニチ</t>
    </rPh>
    <phoneticPr fontId="1"/>
  </si>
  <si>
    <t>二次リーグ</t>
    <rPh sb="0" eb="1">
      <t>2</t>
    </rPh>
    <rPh sb="1" eb="2">
      <t>ジ</t>
    </rPh>
    <phoneticPr fontId="1"/>
  </si>
  <si>
    <t>第1会場</t>
    <rPh sb="0" eb="1">
      <t>ダイ</t>
    </rPh>
    <rPh sb="2" eb="4">
      <t>カイジョウ</t>
    </rPh>
    <phoneticPr fontId="1"/>
  </si>
  <si>
    <t>b</t>
    <phoneticPr fontId="1"/>
  </si>
  <si>
    <t>主, 副, 副, 4th</t>
    <rPh sb="0" eb="1">
      <t>シュ</t>
    </rPh>
    <rPh sb="3" eb="4">
      <t>フク</t>
    </rPh>
    <rPh sb="6" eb="7">
      <t>フク</t>
    </rPh>
    <phoneticPr fontId="1"/>
  </si>
  <si>
    <t>-</t>
    <phoneticPr fontId="1"/>
  </si>
  <si>
    <t>4, 5, 6, 4</t>
    <phoneticPr fontId="1"/>
  </si>
  <si>
    <t>1, 2, 3, 1</t>
    <phoneticPr fontId="1"/>
  </si>
  <si>
    <t>5, 6, 4, 5</t>
    <phoneticPr fontId="1"/>
  </si>
  <si>
    <t>2, 3, 1, 2</t>
    <phoneticPr fontId="1"/>
  </si>
  <si>
    <t>6, 4, 5, 6</t>
    <phoneticPr fontId="1"/>
  </si>
  <si>
    <t>3, 1 ,2 ,3</t>
    <phoneticPr fontId="1"/>
  </si>
  <si>
    <t>第２会場</t>
    <rPh sb="0" eb="1">
      <t>ダイ</t>
    </rPh>
    <rPh sb="2" eb="4">
      <t>カイジョウ</t>
    </rPh>
    <phoneticPr fontId="1"/>
  </si>
  <si>
    <t>c</t>
    <phoneticPr fontId="1"/>
  </si>
  <si>
    <t>d</t>
    <phoneticPr fontId="1"/>
  </si>
  <si>
    <t>■第3日</t>
    <phoneticPr fontId="1"/>
  </si>
  <si>
    <t>決勝トーナメント</t>
    <phoneticPr fontId="1"/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</si>
  <si>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</si>
  <si>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</si>
  <si>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</si>
  <si>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</si>
  <si>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</si>
  <si>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</si>
  <si>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</si>
  <si>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</si>
  <si>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</si>
  <si>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  <phoneticPr fontId="1"/>
  </si>
  <si>
    <t>A①</t>
    <phoneticPr fontId="1"/>
  </si>
  <si>
    <t>（</t>
  </si>
  <si>
    <t>ー</t>
  </si>
  <si>
    <t>）</t>
  </si>
  <si>
    <t>審判委員会</t>
    <rPh sb="0" eb="2">
      <t>シンパン</t>
    </rPh>
    <rPh sb="2" eb="5">
      <t>イインカイ</t>
    </rPh>
    <phoneticPr fontId="1"/>
  </si>
  <si>
    <t>B①</t>
    <phoneticPr fontId="1"/>
  </si>
  <si>
    <t>A②</t>
    <phoneticPr fontId="1"/>
  </si>
  <si>
    <t>B②</t>
    <phoneticPr fontId="1"/>
  </si>
  <si>
    <t>準決勝</t>
  </si>
  <si>
    <t>A③</t>
    <phoneticPr fontId="1"/>
  </si>
  <si>
    <t>A①勝</t>
    <rPh sb="2" eb="3">
      <t>カ</t>
    </rPh>
    <phoneticPr fontId="1"/>
  </si>
  <si>
    <t>B①勝</t>
    <rPh sb="2" eb="3">
      <t>カ</t>
    </rPh>
    <phoneticPr fontId="1"/>
  </si>
  <si>
    <t>B③</t>
    <phoneticPr fontId="1"/>
  </si>
  <si>
    <t>A②勝</t>
    <rPh sb="2" eb="3">
      <t>カ</t>
    </rPh>
    <phoneticPr fontId="1"/>
  </si>
  <si>
    <t>B②勝</t>
    <rPh sb="2" eb="3">
      <t>カ</t>
    </rPh>
    <phoneticPr fontId="1"/>
  </si>
  <si>
    <t>決勝</t>
  </si>
  <si>
    <t>A④</t>
    <phoneticPr fontId="1"/>
  </si>
  <si>
    <t>A③勝</t>
    <rPh sb="2" eb="3">
      <t>カ</t>
    </rPh>
    <phoneticPr fontId="1"/>
  </si>
  <si>
    <t>B③勝</t>
    <rPh sb="2" eb="3">
      <t>カ</t>
    </rPh>
    <phoneticPr fontId="1"/>
  </si>
  <si>
    <t>■成　績</t>
    <rPh sb="1" eb="2">
      <t>シゲル</t>
    </rPh>
    <rPh sb="3" eb="4">
      <t>イサオ</t>
    </rPh>
    <phoneticPr fontId="1"/>
  </si>
  <si>
    <t>優秀選手</t>
    <rPh sb="0" eb="2">
      <t>ユウシュウ</t>
    </rPh>
    <rPh sb="2" eb="4">
      <t>センシュ</t>
    </rPh>
    <phoneticPr fontId="1"/>
  </si>
  <si>
    <t>優　勝</t>
    <rPh sb="0" eb="1">
      <t>ユウ</t>
    </rPh>
    <rPh sb="2" eb="3">
      <t>マサル</t>
    </rPh>
    <phoneticPr fontId="1"/>
  </si>
  <si>
    <t>(               )</t>
    <phoneticPr fontId="1"/>
  </si>
  <si>
    <t>準優勝</t>
    <phoneticPr fontId="1"/>
  </si>
  <si>
    <t>３位</t>
    <rPh sb="1" eb="2">
      <t>イ</t>
    </rPh>
    <phoneticPr fontId="1"/>
  </si>
  <si>
    <t>県グリーンスタジアムサブグランド</t>
    <phoneticPr fontId="1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</si>
  <si>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1"/>
  </si>
  <si>
    <t>真岡市総合運動公園運動広場A</t>
    <phoneticPr fontId="1"/>
  </si>
  <si>
    <t>真岡市総合運動公園運動広場B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</si>
</sst>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18"/>
      <name val="ＤＨＰ平成ゴシックW5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ＤＨＰ平成ゴシックW5"/>
      <family val="3"/>
      <charset val="128"/>
    </font>
    <font>
      <strike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trike/>
      <sz val="14"/>
      <name val="ＤＨＰ平成ゴシックW5"/>
      <family val="3"/>
      <charset val="128"/>
    </font>
    <font>
      <strike/>
      <sz val="16"/>
      <name val="ＭＳ Ｐゴシック"/>
      <family val="3"/>
      <charset val="128"/>
    </font>
    <font>
      <strike/>
      <sz val="18"/>
      <name val="ＤＨＰ平成ゴシックW5"/>
      <family val="3"/>
      <charset val="128"/>
    </font>
    <font>
      <sz val="14"/>
      <name val="ＤＨＰ平成ゴシックW5"/>
      <family val="3"/>
      <charset val="128"/>
    </font>
    <font>
      <sz val="1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/>
  </cellStyleXfs>
  <cellXfs count="4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center" textRotation="255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5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6" fontId="1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textRotation="255" wrapText="1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20" fontId="9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distributed" textRotation="255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top" textRotation="255" shrinkToFit="1"/>
    </xf>
    <xf numFmtId="0" fontId="2" fillId="0" borderId="0" xfId="0" applyFont="1" applyAlignment="1">
      <alignment vertical="top" textRotation="255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center" shrinkToFit="1"/>
    </xf>
    <xf numFmtId="0" fontId="27" fillId="0" borderId="0" xfId="0" quotePrefix="1" applyFont="1" applyAlignment="1">
      <alignment horizontal="center" vertical="center" shrinkToFit="1"/>
    </xf>
    <xf numFmtId="0" fontId="24" fillId="0" borderId="0" xfId="0" applyFont="1" applyAlignment="1">
      <alignment horizontal="right" vertical="center" shrinkToFit="1"/>
    </xf>
    <xf numFmtId="0" fontId="0" fillId="2" borderId="0" xfId="0" applyFill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49" fontId="27" fillId="0" borderId="0" xfId="0" quotePrefix="1" applyNumberFormat="1" applyFont="1" applyAlignment="1">
      <alignment horizontal="left" vertical="center" shrinkToFit="1"/>
    </xf>
    <xf numFmtId="0" fontId="27" fillId="0" borderId="0" xfId="0" quotePrefix="1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8" fillId="0" borderId="0" xfId="0" applyFont="1" applyAlignment="1">
      <alignment horizontal="right" vertical="center" shrinkToFi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27" fillId="0" borderId="0" xfId="1" applyFont="1" applyAlignment="1">
      <alignment vertical="center" shrinkToFit="1"/>
    </xf>
    <xf numFmtId="0" fontId="27" fillId="3" borderId="0" xfId="0" applyFont="1" applyFill="1" applyAlignment="1">
      <alignment vertical="center" shrinkToFit="1"/>
    </xf>
    <xf numFmtId="0" fontId="27" fillId="3" borderId="0" xfId="0" quotePrefix="1" applyFont="1" applyFill="1" applyAlignment="1">
      <alignment vertical="center" shrinkToFit="1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3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56" fontId="35" fillId="0" borderId="1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56" fontId="4" fillId="0" borderId="0" xfId="0" applyNumberFormat="1" applyFont="1" applyAlignment="1">
      <alignment vertical="center"/>
    </xf>
    <xf numFmtId="56" fontId="4" fillId="0" borderId="10" xfId="0" applyNumberFormat="1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32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38" xfId="0" applyFont="1" applyBorder="1">
      <alignment vertical="center"/>
    </xf>
    <xf numFmtId="0" fontId="4" fillId="6" borderId="0" xfId="0" applyFont="1" applyFill="1" applyAlignment="1">
      <alignment horizontal="distributed" vertical="center"/>
    </xf>
    <xf numFmtId="0" fontId="0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distributed" vertical="center" wrapText="1"/>
    </xf>
    <xf numFmtId="0" fontId="2" fillId="6" borderId="0" xfId="0" applyFont="1" applyFill="1" applyAlignment="1">
      <alignment vertical="center" shrinkToFit="1"/>
    </xf>
    <xf numFmtId="0" fontId="2" fillId="6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56" fontId="4" fillId="0" borderId="0" xfId="0" applyNumberFormat="1" applyFont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56" fontId="4" fillId="6" borderId="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textRotation="255" shrinkToFi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distributed" vertical="center"/>
    </xf>
    <xf numFmtId="0" fontId="3" fillId="6" borderId="8" xfId="0" applyFont="1" applyFill="1" applyBorder="1" applyAlignment="1">
      <alignment horizontal="center" vertical="center" textRotation="255" wrapText="1" shrinkToFit="1"/>
    </xf>
    <xf numFmtId="0" fontId="2" fillId="0" borderId="8" xfId="0" applyFont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textRotation="255" wrapText="1" shrinkToFit="1"/>
    </xf>
    <xf numFmtId="0" fontId="3" fillId="4" borderId="15" xfId="0" applyFont="1" applyFill="1" applyBorder="1" applyAlignment="1">
      <alignment horizontal="center" vertical="center" textRotation="255" wrapText="1" shrinkToFit="1"/>
    </xf>
    <xf numFmtId="0" fontId="3" fillId="4" borderId="16" xfId="0" applyFont="1" applyFill="1" applyBorder="1" applyAlignment="1">
      <alignment horizontal="center" vertical="center" textRotation="255" wrapText="1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56" fontId="4" fillId="6" borderId="0" xfId="0" applyNumberFormat="1" applyFont="1" applyFill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textRotation="255"/>
    </xf>
    <xf numFmtId="0" fontId="4" fillId="4" borderId="15" xfId="0" applyFont="1" applyFill="1" applyBorder="1" applyAlignment="1">
      <alignment horizontal="center" vertical="center" textRotation="255"/>
    </xf>
    <xf numFmtId="0" fontId="4" fillId="4" borderId="16" xfId="0" applyFont="1" applyFill="1" applyBorder="1" applyAlignment="1">
      <alignment horizontal="center" vertical="center" textRotation="255"/>
    </xf>
    <xf numFmtId="0" fontId="2" fillId="5" borderId="14" xfId="0" applyFont="1" applyFill="1" applyBorder="1" applyAlignment="1">
      <alignment horizontal="center" vertical="center" textRotation="255" shrinkToFit="1"/>
    </xf>
    <xf numFmtId="0" fontId="2" fillId="5" borderId="15" xfId="0" applyFont="1" applyFill="1" applyBorder="1" applyAlignment="1">
      <alignment horizontal="center" vertical="center" textRotation="255" shrinkToFit="1"/>
    </xf>
    <xf numFmtId="0" fontId="2" fillId="5" borderId="16" xfId="0" applyFont="1" applyFill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5" borderId="8" xfId="0" applyFont="1" applyFill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textRotation="255" shrinkToFit="1"/>
    </xf>
    <xf numFmtId="0" fontId="2" fillId="6" borderId="15" xfId="0" applyFont="1" applyFill="1" applyBorder="1" applyAlignment="1">
      <alignment horizontal="center" vertical="center" textRotation="255" shrinkToFit="1"/>
    </xf>
    <xf numFmtId="0" fontId="2" fillId="6" borderId="16" xfId="0" applyFont="1" applyFill="1" applyBorder="1" applyAlignment="1">
      <alignment horizontal="center" vertical="center" textRotation="255" shrinkToFit="1"/>
    </xf>
    <xf numFmtId="0" fontId="3" fillId="6" borderId="14" xfId="0" applyFont="1" applyFill="1" applyBorder="1" applyAlignment="1">
      <alignment horizontal="center" vertical="center" textRotation="255" wrapText="1" shrinkToFit="1"/>
    </xf>
    <xf numFmtId="0" fontId="3" fillId="6" borderId="15" xfId="0" applyFont="1" applyFill="1" applyBorder="1" applyAlignment="1">
      <alignment horizontal="center" vertical="center" textRotation="255" wrapText="1" shrinkToFit="1"/>
    </xf>
    <xf numFmtId="0" fontId="3" fillId="6" borderId="16" xfId="0" applyFont="1" applyFill="1" applyBorder="1" applyAlignment="1">
      <alignment horizontal="center" vertical="center" textRotation="255" wrapText="1" shrinkToFit="1"/>
    </xf>
    <xf numFmtId="0" fontId="9" fillId="0" borderId="0" xfId="0" applyFont="1" applyAlignment="1">
      <alignment horizontal="center" vertical="center" wrapText="1"/>
    </xf>
    <xf numFmtId="56" fontId="4" fillId="0" borderId="10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16" xfId="0" applyFont="1" applyFill="1" applyBorder="1" applyAlignment="1">
      <alignment horizontal="center" vertical="center" textRotation="255"/>
    </xf>
    <xf numFmtId="0" fontId="40" fillId="4" borderId="14" xfId="0" applyFont="1" applyFill="1" applyBorder="1" applyAlignment="1">
      <alignment horizontal="center" vertical="center" textRotation="255" wrapText="1" shrinkToFit="1"/>
    </xf>
    <xf numFmtId="0" fontId="40" fillId="4" borderId="15" xfId="0" applyFont="1" applyFill="1" applyBorder="1" applyAlignment="1">
      <alignment horizontal="center" vertical="center" textRotation="255" wrapText="1" shrinkToFit="1"/>
    </xf>
    <xf numFmtId="0" fontId="40" fillId="4" borderId="16" xfId="0" applyFont="1" applyFill="1" applyBorder="1" applyAlignment="1">
      <alignment horizontal="center" vertical="center" textRotation="255" wrapText="1" shrinkToFit="1"/>
    </xf>
    <xf numFmtId="5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top" textRotation="255" wrapText="1"/>
    </xf>
    <xf numFmtId="0" fontId="32" fillId="0" borderId="0" xfId="0" applyFont="1" applyAlignment="1">
      <alignment horizontal="center" vertical="top" textRotation="255" wrapText="1"/>
    </xf>
    <xf numFmtId="0" fontId="2" fillId="5" borderId="0" xfId="0" applyFont="1" applyFill="1" applyAlignment="1">
      <alignment horizontal="center" vertical="top" textRotation="255" wrapText="1"/>
    </xf>
    <xf numFmtId="0" fontId="2" fillId="0" borderId="0" xfId="0" applyFont="1" applyAlignment="1">
      <alignment horizontal="center" vertical="top" textRotation="255" wrapText="1"/>
    </xf>
    <xf numFmtId="0" fontId="5" fillId="5" borderId="0" xfId="0" applyFont="1" applyFill="1" applyAlignment="1">
      <alignment horizontal="center" vertical="top" textRotation="255" wrapText="1"/>
    </xf>
    <xf numFmtId="0" fontId="2" fillId="4" borderId="0" xfId="0" applyFont="1" applyFill="1" applyAlignment="1">
      <alignment horizontal="center" vertical="top" textRotation="255" wrapText="1"/>
    </xf>
    <xf numFmtId="56" fontId="37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textRotation="255" wrapText="1"/>
    </xf>
    <xf numFmtId="0" fontId="3" fillId="5" borderId="0" xfId="0" applyFont="1" applyFill="1" applyAlignment="1">
      <alignment horizontal="center" vertical="top" textRotation="255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2" fillId="4" borderId="0" xfId="0" applyFont="1" applyFill="1" applyAlignment="1">
      <alignment horizontal="center" vertical="top" textRotation="255" wrapText="1" shrinkToFit="1"/>
    </xf>
    <xf numFmtId="0" fontId="32" fillId="0" borderId="0" xfId="0" applyFont="1" applyAlignment="1">
      <alignment horizontal="center" vertical="top" textRotation="255" wrapText="1" shrinkToFit="1"/>
    </xf>
    <xf numFmtId="0" fontId="2" fillId="5" borderId="0" xfId="0" applyFont="1" applyFill="1" applyAlignment="1">
      <alignment horizontal="center" vertical="top" textRotation="255" shrinkToFit="1"/>
    </xf>
    <xf numFmtId="0" fontId="2" fillId="0" borderId="0" xfId="0" applyFont="1" applyAlignment="1">
      <alignment horizontal="center" vertical="top" textRotation="255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distributed" textRotation="255" shrinkToFit="1"/>
    </xf>
    <xf numFmtId="0" fontId="2" fillId="0" borderId="16" xfId="0" applyFont="1" applyBorder="1" applyAlignment="1">
      <alignment horizontal="center" vertical="distributed" textRotation="255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top" textRotation="255" wrapText="1" shrinkToFit="1"/>
    </xf>
    <xf numFmtId="0" fontId="2" fillId="5" borderId="0" xfId="0" applyFont="1" applyFill="1" applyAlignment="1">
      <alignment horizontal="center" vertical="center" wrapText="1"/>
    </xf>
    <xf numFmtId="0" fontId="13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56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" fillId="5" borderId="0" xfId="0" applyFont="1" applyFill="1" applyAlignment="1">
      <alignment horizontal="center" vertical="top" textRotation="255" wrapText="1" shrinkToFit="1"/>
    </xf>
    <xf numFmtId="0" fontId="5" fillId="5" borderId="0" xfId="0" applyFont="1" applyFill="1" applyAlignment="1">
      <alignment horizontal="center" vertical="top" textRotation="255" wrapText="1" shrinkToFit="1"/>
    </xf>
    <xf numFmtId="0" fontId="4" fillId="6" borderId="0" xfId="0" applyFont="1" applyFill="1" applyAlignment="1">
      <alignment horizontal="center" vertical="top" textRotation="255" wrapText="1" shrinkToFit="1"/>
    </xf>
    <xf numFmtId="0" fontId="2" fillId="0" borderId="35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textRotation="255" shrinkToFit="1"/>
    </xf>
    <xf numFmtId="0" fontId="4" fillId="4" borderId="15" xfId="0" applyFont="1" applyFill="1" applyBorder="1" applyAlignment="1">
      <alignment horizontal="center" vertical="center" textRotation="255" shrinkToFit="1"/>
    </xf>
    <xf numFmtId="0" fontId="4" fillId="4" borderId="16" xfId="0" applyFont="1" applyFill="1" applyBorder="1" applyAlignment="1">
      <alignment horizontal="center" vertical="center" textRotation="255" shrinkToFit="1"/>
    </xf>
    <xf numFmtId="0" fontId="5" fillId="5" borderId="14" xfId="0" applyFont="1" applyFill="1" applyBorder="1" applyAlignment="1">
      <alignment horizontal="center" vertical="center" textRotation="255" shrinkToFit="1"/>
    </xf>
    <xf numFmtId="0" fontId="5" fillId="5" borderId="15" xfId="0" applyFont="1" applyFill="1" applyBorder="1" applyAlignment="1">
      <alignment horizontal="center" vertical="center" textRotation="255" shrinkToFit="1"/>
    </xf>
    <xf numFmtId="0" fontId="5" fillId="5" borderId="16" xfId="0" applyFont="1" applyFill="1" applyBorder="1" applyAlignment="1">
      <alignment horizontal="center" vertical="center" textRotation="255" shrinkToFit="1"/>
    </xf>
    <xf numFmtId="0" fontId="2" fillId="4" borderId="14" xfId="0" applyFont="1" applyFill="1" applyBorder="1" applyAlignment="1">
      <alignment horizontal="center" vertical="center" textRotation="255" shrinkToFit="1"/>
    </xf>
    <xf numFmtId="0" fontId="2" fillId="4" borderId="15" xfId="0" applyFont="1" applyFill="1" applyBorder="1" applyAlignment="1">
      <alignment horizontal="center" vertical="center" textRotation="255" shrinkToFit="1"/>
    </xf>
    <xf numFmtId="0" fontId="2" fillId="4" borderId="16" xfId="0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8</xdr:row>
      <xdr:rowOff>314325</xdr:rowOff>
    </xdr:from>
    <xdr:to>
      <xdr:col>6</xdr:col>
      <xdr:colOff>476250</xdr:colOff>
      <xdr:row>11</xdr:row>
      <xdr:rowOff>104775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962525" y="3552825"/>
          <a:ext cx="685800" cy="933450"/>
        </a:xfrm>
        <a:prstGeom prst="wedgeRoundRectCallout">
          <a:avLst>
            <a:gd name="adj1" fmla="val -30995"/>
            <a:gd name="adj2" fmla="val -820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AB</a:t>
          </a:r>
        </a:p>
        <a:p>
          <a:pPr algn="ctr"/>
          <a:r>
            <a:rPr kumimoji="1" lang="en-US" altLang="ja-JP" sz="1100"/>
            <a:t>CD</a:t>
          </a:r>
        </a:p>
        <a:p>
          <a:pPr algn="ctr"/>
          <a:r>
            <a:rPr kumimoji="1" lang="en-US" altLang="ja-JP" sz="1100"/>
            <a:t>EF</a:t>
          </a:r>
        </a:p>
        <a:p>
          <a:pPr algn="ctr"/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6" sqref="D6"/>
    </sheetView>
  </sheetViews>
  <sheetFormatPr defaultColWidth="9" defaultRowHeight="14.25"/>
  <cols>
    <col min="1" max="1" width="3.5" bestFit="1" customWidth="1"/>
    <col min="2" max="2" width="4.75" customWidth="1"/>
    <col min="3" max="3" width="5" style="84" customWidth="1"/>
    <col min="4" max="4" width="35.625" style="114" customWidth="1"/>
    <col min="5" max="5" width="14.625" style="114" customWidth="1"/>
    <col min="6" max="6" width="4.375" style="114" customWidth="1"/>
    <col min="7" max="7" width="34" style="115" customWidth="1"/>
    <col min="8" max="8" width="5.625" style="116" customWidth="1"/>
    <col min="9" max="9" width="5" customWidth="1"/>
    <col min="10" max="10" width="32.875" customWidth="1"/>
  </cols>
  <sheetData>
    <row r="1" spans="1:9" s="93" customFormat="1" ht="45" customHeight="1">
      <c r="A1"/>
      <c r="B1" s="90"/>
      <c r="C1" s="191" t="s">
        <v>0</v>
      </c>
      <c r="D1" s="191"/>
      <c r="E1" s="191"/>
      <c r="F1" s="191"/>
      <c r="G1" s="191"/>
      <c r="H1" s="92"/>
      <c r="I1" s="92"/>
    </row>
    <row r="2" spans="1:9" s="93" customFormat="1" ht="30" customHeight="1">
      <c r="A2"/>
      <c r="B2" s="90"/>
      <c r="C2" s="94" t="s">
        <v>1</v>
      </c>
      <c r="D2" s="91"/>
      <c r="E2" s="91"/>
      <c r="F2" s="91"/>
      <c r="G2" s="95"/>
      <c r="H2" s="91"/>
      <c r="I2" s="91"/>
    </row>
    <row r="3" spans="1:9" s="93" customFormat="1" ht="30" customHeight="1">
      <c r="A3"/>
      <c r="B3" s="90"/>
      <c r="C3" s="94" t="s">
        <v>2</v>
      </c>
      <c r="D3" s="91"/>
      <c r="E3" s="91"/>
      <c r="F3" s="91"/>
      <c r="G3" s="95"/>
      <c r="H3" s="91"/>
      <c r="I3" s="91"/>
    </row>
    <row r="4" spans="1:9" s="93" customFormat="1" ht="30" customHeight="1">
      <c r="A4"/>
      <c r="B4" s="90"/>
      <c r="C4" s="94"/>
      <c r="D4" s="91"/>
      <c r="E4" s="91"/>
      <c r="F4" s="91"/>
      <c r="G4" s="95"/>
      <c r="H4" s="91"/>
      <c r="I4" s="91"/>
    </row>
    <row r="5" spans="1:9" s="93" customFormat="1" ht="30" customHeight="1">
      <c r="A5"/>
      <c r="B5" s="96"/>
      <c r="C5" s="97" t="s">
        <v>3</v>
      </c>
      <c r="D5" s="98"/>
      <c r="E5" s="99"/>
      <c r="F5" s="99"/>
      <c r="G5" s="100"/>
      <c r="H5" s="91"/>
      <c r="I5" s="91"/>
    </row>
    <row r="6" spans="1:9" s="93" customFormat="1" ht="30" customHeight="1">
      <c r="A6">
        <f>COUNTIF(B:B,B6)</f>
        <v>1</v>
      </c>
      <c r="B6" s="101" t="s">
        <v>4</v>
      </c>
      <c r="C6" s="122"/>
      <c r="D6" s="102" t="s">
        <v>5</v>
      </c>
      <c r="E6" s="102" t="s">
        <v>6</v>
      </c>
      <c r="F6" s="120" t="s">
        <v>7</v>
      </c>
      <c r="G6" s="103" t="s">
        <v>8</v>
      </c>
      <c r="H6" s="91"/>
      <c r="I6" s="91"/>
    </row>
    <row r="7" spans="1:9" s="93" customFormat="1" ht="30" customHeight="1">
      <c r="A7">
        <f>COUNTIF(B:B,B7)</f>
        <v>1</v>
      </c>
      <c r="B7" s="101" t="s">
        <v>9</v>
      </c>
      <c r="C7" s="122"/>
      <c r="D7" s="98" t="s">
        <v>10</v>
      </c>
      <c r="E7" s="102" t="s">
        <v>11</v>
      </c>
      <c r="F7" s="120" t="s">
        <v>12</v>
      </c>
      <c r="G7" s="103" t="s">
        <v>13</v>
      </c>
      <c r="H7" s="91"/>
      <c r="I7" s="91"/>
    </row>
    <row r="8" spans="1:9" s="93" customFormat="1" ht="30" customHeight="1">
      <c r="A8">
        <f>COUNTIF(B:B,B8)</f>
        <v>1</v>
      </c>
      <c r="B8" s="101" t="s">
        <v>14</v>
      </c>
      <c r="C8" s="122"/>
      <c r="D8" s="105" t="s">
        <v>15</v>
      </c>
      <c r="E8" s="106" t="s">
        <v>16</v>
      </c>
      <c r="F8" s="121" t="s">
        <v>17</v>
      </c>
      <c r="G8" s="103" t="s">
        <v>18</v>
      </c>
      <c r="H8" s="91"/>
      <c r="I8" s="91"/>
    </row>
    <row r="9" spans="1:9" s="93" customFormat="1" ht="30" customHeight="1">
      <c r="A9"/>
      <c r="B9" s="96"/>
      <c r="C9" s="104"/>
      <c r="D9" s="105"/>
      <c r="E9" s="106"/>
      <c r="F9" s="106"/>
      <c r="G9" s="103"/>
      <c r="H9" s="91"/>
      <c r="I9" s="91"/>
    </row>
    <row r="10" spans="1:9" s="93" customFormat="1" ht="30" customHeight="1">
      <c r="A10"/>
      <c r="B10" s="96"/>
      <c r="C10" s="104" t="s">
        <v>19</v>
      </c>
      <c r="D10" s="92"/>
      <c r="E10" s="92"/>
      <c r="F10" s="92"/>
      <c r="G10" s="107"/>
      <c r="H10" s="92"/>
      <c r="I10" s="92"/>
    </row>
    <row r="11" spans="1:9" s="93" customFormat="1" ht="30" customHeight="1">
      <c r="A11">
        <f>COUNTIF(B:B,B11)</f>
        <v>1</v>
      </c>
      <c r="B11" s="101" t="s">
        <v>20</v>
      </c>
      <c r="C11" s="122"/>
      <c r="D11" s="108" t="s">
        <v>21</v>
      </c>
      <c r="E11" s="102" t="s">
        <v>22</v>
      </c>
      <c r="F11" s="92"/>
      <c r="G11" s="107"/>
      <c r="H11" s="92"/>
      <c r="I11" s="92"/>
    </row>
    <row r="12" spans="1:9" s="93" customFormat="1" ht="30" customHeight="1">
      <c r="A12">
        <f>COUNTIF(B:B,B12)</f>
        <v>1</v>
      </c>
      <c r="B12" s="101" t="s">
        <v>23</v>
      </c>
      <c r="C12" s="122"/>
      <c r="D12" s="102" t="s">
        <v>24</v>
      </c>
      <c r="E12" s="102" t="s">
        <v>25</v>
      </c>
      <c r="F12" s="102"/>
      <c r="G12" s="100"/>
      <c r="H12" s="109"/>
      <c r="I12" s="110"/>
    </row>
    <row r="13" spans="1:9" s="93" customFormat="1" ht="30" customHeight="1">
      <c r="A13">
        <f>COUNTIF(B:B,B13)</f>
        <v>1</v>
      </c>
      <c r="B13" s="101" t="s">
        <v>26</v>
      </c>
      <c r="C13" s="122"/>
      <c r="D13" s="98" t="s">
        <v>27</v>
      </c>
      <c r="E13" s="102" t="s">
        <v>28</v>
      </c>
      <c r="F13" s="102"/>
      <c r="G13" s="100"/>
      <c r="H13" s="109"/>
      <c r="I13" s="110"/>
    </row>
    <row r="14" spans="1:9" s="93" customFormat="1" ht="30" customHeight="1">
      <c r="A14">
        <f>COUNTIF(B:B,B14)</f>
        <v>1</v>
      </c>
      <c r="B14" s="101" t="s">
        <v>29</v>
      </c>
      <c r="C14" s="122"/>
      <c r="D14" s="108" t="s">
        <v>30</v>
      </c>
      <c r="E14" s="102" t="s">
        <v>31</v>
      </c>
      <c r="F14" s="102"/>
      <c r="G14" s="100"/>
      <c r="H14" s="109"/>
      <c r="I14" s="110"/>
    </row>
    <row r="15" spans="1:9" s="93" customFormat="1" ht="30" customHeight="1">
      <c r="A15">
        <f>COUNTIF(B:B,B15)</f>
        <v>1</v>
      </c>
      <c r="B15" s="101" t="s">
        <v>32</v>
      </c>
      <c r="C15" s="122"/>
      <c r="D15" s="119" t="s">
        <v>33</v>
      </c>
      <c r="E15" s="102" t="s">
        <v>34</v>
      </c>
      <c r="F15" s="102"/>
      <c r="G15" s="100"/>
      <c r="H15" s="109"/>
      <c r="I15" s="110"/>
    </row>
    <row r="16" spans="1:9" s="93" customFormat="1" ht="30" customHeight="1">
      <c r="A16"/>
      <c r="B16" s="96"/>
      <c r="C16" s="97"/>
      <c r="G16" s="100"/>
      <c r="H16" s="109"/>
      <c r="I16" s="110"/>
    </row>
    <row r="17" spans="1:10" s="93" customFormat="1" ht="30" customHeight="1">
      <c r="A17"/>
      <c r="B17" s="96"/>
      <c r="C17" s="97" t="s">
        <v>35</v>
      </c>
      <c r="G17" s="100"/>
      <c r="H17" s="109"/>
      <c r="I17" s="110"/>
    </row>
    <row r="18" spans="1:10" s="93" customFormat="1" ht="30" customHeight="1">
      <c r="A18">
        <f>COUNTIF(B:B,B18)</f>
        <v>1</v>
      </c>
      <c r="B18" s="101" t="s">
        <v>36</v>
      </c>
      <c r="C18" s="122"/>
      <c r="D18" s="98" t="s">
        <v>37</v>
      </c>
      <c r="E18" s="102" t="s">
        <v>38</v>
      </c>
      <c r="G18" s="100"/>
      <c r="H18" s="109"/>
      <c r="I18" s="110"/>
    </row>
    <row r="19" spans="1:10" s="93" customFormat="1" ht="30" customHeight="1">
      <c r="A19">
        <f>COUNTIF(B:B,B19)</f>
        <v>1</v>
      </c>
      <c r="B19" s="101" t="s">
        <v>39</v>
      </c>
      <c r="C19" s="122"/>
      <c r="D19" s="102" t="s">
        <v>40</v>
      </c>
      <c r="E19" s="102" t="s">
        <v>41</v>
      </c>
      <c r="F19" s="102"/>
      <c r="G19" s="100"/>
      <c r="H19" s="109"/>
      <c r="I19" s="110"/>
    </row>
    <row r="20" spans="1:10" s="93" customFormat="1" ht="30" customHeight="1">
      <c r="A20">
        <f>COUNTIF(B:B,B20)</f>
        <v>1</v>
      </c>
      <c r="B20" s="101" t="s">
        <v>42</v>
      </c>
      <c r="C20" s="122"/>
      <c r="D20" s="98" t="s">
        <v>43</v>
      </c>
      <c r="E20" s="102" t="s">
        <v>44</v>
      </c>
      <c r="F20" s="102"/>
      <c r="G20" s="100"/>
      <c r="H20" s="109"/>
      <c r="I20" s="110"/>
    </row>
    <row r="21" spans="1:10" s="93" customFormat="1" ht="30" customHeight="1">
      <c r="A21">
        <f>COUNTIF(B:B,B21)</f>
        <v>1</v>
      </c>
      <c r="B21" s="101" t="s">
        <v>45</v>
      </c>
      <c r="C21" s="122"/>
      <c r="D21" s="108" t="s">
        <v>46</v>
      </c>
      <c r="E21" s="102" t="s">
        <v>47</v>
      </c>
      <c r="F21" s="102"/>
      <c r="G21" s="100"/>
      <c r="H21" s="109"/>
      <c r="I21" s="110"/>
    </row>
    <row r="22" spans="1:10" s="93" customFormat="1" ht="30" customHeight="1">
      <c r="A22">
        <f>COUNTIF(B:B,B22)</f>
        <v>1</v>
      </c>
      <c r="B22" s="101" t="s">
        <v>48</v>
      </c>
      <c r="C22" s="122"/>
      <c r="D22" s="119" t="s">
        <v>49</v>
      </c>
      <c r="E22" s="102" t="s">
        <v>50</v>
      </c>
      <c r="F22" s="102"/>
      <c r="G22" s="100"/>
      <c r="H22" s="109"/>
      <c r="I22" s="110"/>
    </row>
    <row r="23" spans="1:10" s="93" customFormat="1" ht="30" customHeight="1">
      <c r="A23"/>
      <c r="B23" s="96"/>
      <c r="C23" s="97"/>
      <c r="D23" s="98"/>
      <c r="E23" s="99"/>
      <c r="F23" s="99"/>
      <c r="G23" s="100"/>
      <c r="H23" s="109"/>
      <c r="I23" s="110"/>
    </row>
    <row r="24" spans="1:10" s="93" customFormat="1" ht="30" customHeight="1">
      <c r="A24"/>
      <c r="B24" s="96"/>
      <c r="C24" s="97" t="s">
        <v>51</v>
      </c>
      <c r="H24" s="109"/>
      <c r="I24" s="110"/>
    </row>
    <row r="25" spans="1:10" s="93" customFormat="1" ht="30" customHeight="1">
      <c r="A25">
        <f>COUNTIF(B:B,B25)</f>
        <v>1</v>
      </c>
      <c r="B25" s="101" t="s">
        <v>52</v>
      </c>
      <c r="C25" s="111"/>
      <c r="D25" s="108" t="s">
        <v>53</v>
      </c>
      <c r="E25" s="102" t="s">
        <v>54</v>
      </c>
      <c r="G25" s="100"/>
      <c r="H25" s="109"/>
      <c r="I25" s="110"/>
    </row>
    <row r="26" spans="1:10" s="93" customFormat="1" ht="30" customHeight="1">
      <c r="A26">
        <f>COUNTIF(B:B,B26)</f>
        <v>1</v>
      </c>
      <c r="B26" s="101" t="s">
        <v>55</v>
      </c>
      <c r="C26" s="111"/>
      <c r="D26" s="108" t="s">
        <v>56</v>
      </c>
      <c r="E26" s="102" t="s">
        <v>54</v>
      </c>
      <c r="G26" s="100"/>
      <c r="H26" s="109"/>
      <c r="I26" s="112"/>
    </row>
    <row r="27" spans="1:10" s="93" customFormat="1" ht="30" customHeight="1">
      <c r="A27">
        <f>COUNTIF(B:B,B27)</f>
        <v>1</v>
      </c>
      <c r="B27" s="101" t="s">
        <v>57</v>
      </c>
      <c r="C27" s="111"/>
      <c r="D27" s="109" t="s">
        <v>58</v>
      </c>
      <c r="E27" s="102" t="s">
        <v>54</v>
      </c>
      <c r="F27" s="102"/>
      <c r="G27" s="100"/>
      <c r="H27" s="109"/>
      <c r="I27" s="112"/>
    </row>
    <row r="28" spans="1:10" s="93" customFormat="1" ht="30" customHeight="1">
      <c r="A28">
        <f t="shared" ref="A28:A29" si="0">COUNTIF(B:B,B28)</f>
        <v>1</v>
      </c>
      <c r="B28" s="101" t="s">
        <v>59</v>
      </c>
      <c r="C28" s="113"/>
      <c r="D28" s="98" t="s">
        <v>60</v>
      </c>
      <c r="E28" s="102" t="s">
        <v>54</v>
      </c>
      <c r="F28" s="102"/>
      <c r="G28" s="100"/>
      <c r="H28" s="109"/>
      <c r="I28" s="112"/>
      <c r="J28" t="s">
        <v>61</v>
      </c>
    </row>
    <row r="29" spans="1:10" s="93" customFormat="1" ht="30" customHeight="1">
      <c r="A29">
        <f t="shared" si="0"/>
        <v>1</v>
      </c>
      <c r="B29" s="101" t="s">
        <v>62</v>
      </c>
      <c r="C29" s="113"/>
      <c r="D29" s="108" t="s">
        <v>63</v>
      </c>
      <c r="E29" s="102" t="s">
        <v>54</v>
      </c>
      <c r="F29" s="102"/>
      <c r="G29" s="100"/>
      <c r="H29" s="109"/>
      <c r="I29" s="112"/>
    </row>
    <row r="30" spans="1:10" ht="30" customHeight="1">
      <c r="A30">
        <f>COUNTIF(B:B,B30)</f>
        <v>1</v>
      </c>
      <c r="B30" s="101" t="s">
        <v>64</v>
      </c>
      <c r="C30" s="113"/>
      <c r="D30" s="98" t="s">
        <v>65</v>
      </c>
      <c r="E30" s="102" t="s">
        <v>54</v>
      </c>
      <c r="F30" s="102"/>
      <c r="G30" s="100"/>
      <c r="H30" s="109"/>
    </row>
    <row r="31" spans="1:10" ht="30" customHeight="1">
      <c r="A31">
        <f>COUNTIF(B:B,B31)</f>
        <v>1</v>
      </c>
      <c r="B31" s="101" t="s">
        <v>66</v>
      </c>
      <c r="C31" s="113"/>
      <c r="D31" s="98" t="s">
        <v>67</v>
      </c>
      <c r="E31" s="102" t="s">
        <v>54</v>
      </c>
      <c r="F31" s="102"/>
      <c r="G31" s="100"/>
      <c r="H31" s="109"/>
    </row>
    <row r="32" spans="1:10" ht="30" customHeight="1">
      <c r="A32">
        <f>COUNTIF(B:B,B32)</f>
        <v>1</v>
      </c>
      <c r="B32" s="101" t="s">
        <v>68</v>
      </c>
      <c r="C32" s="113"/>
      <c r="D32" s="108" t="s">
        <v>69</v>
      </c>
      <c r="E32" s="102" t="s">
        <v>54</v>
      </c>
      <c r="F32" s="102"/>
      <c r="G32" s="100"/>
      <c r="H32" s="109"/>
    </row>
    <row r="33" spans="3:6">
      <c r="C33" s="117"/>
      <c r="D33" s="118"/>
      <c r="E33" s="118"/>
      <c r="F33" s="118"/>
    </row>
    <row r="34" spans="3:6">
      <c r="C34" s="117"/>
      <c r="D34" s="118"/>
      <c r="E34" s="118"/>
      <c r="F34" s="118"/>
    </row>
    <row r="35" spans="3:6">
      <c r="C35" s="117"/>
      <c r="D35" s="118"/>
      <c r="E35" s="118"/>
      <c r="F35" s="118"/>
    </row>
    <row r="36" spans="3:6">
      <c r="C36" s="117"/>
      <c r="D36" s="118"/>
      <c r="E36" s="118"/>
      <c r="F36" s="118"/>
    </row>
    <row r="37" spans="3:6">
      <c r="C37" s="117"/>
      <c r="D37" s="118"/>
      <c r="E37" s="118"/>
      <c r="F37" s="118"/>
    </row>
    <row r="38" spans="3:6">
      <c r="C38" s="117"/>
      <c r="D38" s="118"/>
      <c r="E38" s="118"/>
      <c r="F38" s="118"/>
    </row>
    <row r="39" spans="3:6">
      <c r="C39" s="117"/>
      <c r="D39" s="118"/>
      <c r="E39" s="118"/>
      <c r="F39" s="118"/>
    </row>
    <row r="40" spans="3:6">
      <c r="C40" s="117"/>
      <c r="D40" s="118"/>
      <c r="E40" s="118"/>
      <c r="F40" s="118"/>
    </row>
    <row r="41" spans="3:6">
      <c r="C41" s="117"/>
      <c r="D41" s="118"/>
      <c r="E41" s="118"/>
      <c r="F41" s="118"/>
    </row>
    <row r="42" spans="3:6">
      <c r="C42" s="117"/>
      <c r="D42" s="118"/>
      <c r="E42" s="118"/>
      <c r="F42" s="118"/>
    </row>
    <row r="43" spans="3:6">
      <c r="C43" s="117"/>
      <c r="D43" s="118"/>
      <c r="E43" s="118"/>
      <c r="F43" s="118"/>
    </row>
    <row r="44" spans="3:6">
      <c r="C44" s="117"/>
      <c r="D44" s="118"/>
      <c r="E44" s="118"/>
      <c r="F44" s="118"/>
    </row>
  </sheetData>
  <mergeCells count="1">
    <mergeCell ref="C1:G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view="pageBreakPreview" zoomScaleNormal="104" zoomScaleSheetLayoutView="100" workbookViewId="0">
      <selection sqref="A1:AN1"/>
    </sheetView>
  </sheetViews>
  <sheetFormatPr defaultRowHeight="13.5"/>
  <cols>
    <col min="1" max="1" width="6" customWidth="1"/>
    <col min="2" max="2" width="1.5" customWidth="1"/>
    <col min="3" max="5" width="8.625" customWidth="1"/>
    <col min="6" max="6" width="3.125" customWidth="1"/>
    <col min="7" max="7" width="2.375" customWidth="1"/>
    <col min="8" max="8" width="3.25" customWidth="1"/>
    <col min="9" max="9" width="2.125" customWidth="1"/>
    <col min="10" max="10" width="5.875" customWidth="1"/>
    <col min="11" max="11" width="2.125" customWidth="1"/>
    <col min="12" max="12" width="0.875" customWidth="1"/>
    <col min="13" max="13" width="4.125" customWidth="1"/>
    <col min="14" max="14" width="0.875" customWidth="1"/>
    <col min="15" max="15" width="2.125" customWidth="1"/>
    <col min="16" max="16" width="4.625" customWidth="1"/>
    <col min="17" max="17" width="2.5" customWidth="1"/>
    <col min="18" max="18" width="3.25" customWidth="1"/>
    <col min="19" max="19" width="2.375" customWidth="1"/>
    <col min="20" max="21" width="4.625" customWidth="1"/>
    <col min="22" max="22" width="2.375" customWidth="1"/>
    <col min="23" max="23" width="3.125" customWidth="1"/>
    <col min="24" max="24" width="2.75" customWidth="1"/>
    <col min="25" max="25" width="4.625" customWidth="1"/>
    <col min="26" max="26" width="2.125" customWidth="1"/>
    <col min="27" max="27" width="0.875" customWidth="1"/>
    <col min="28" max="28" width="4.125" customWidth="1"/>
    <col min="29" max="29" width="0.875" customWidth="1"/>
    <col min="30" max="30" width="2.125" customWidth="1"/>
    <col min="31" max="31" width="5.875" customWidth="1"/>
    <col min="32" max="32" width="2" customWidth="1"/>
    <col min="33" max="33" width="3.375" customWidth="1"/>
    <col min="34" max="34" width="2.75" customWidth="1"/>
    <col min="35" max="35" width="3.125" customWidth="1"/>
    <col min="36" max="38" width="8.625" customWidth="1"/>
    <col min="39" max="39" width="1.5" customWidth="1"/>
    <col min="40" max="40" width="6.125" customWidth="1"/>
  </cols>
  <sheetData>
    <row r="1" spans="1:40" ht="39.950000000000003" customHeight="1">
      <c r="A1" s="249" t="s">
        <v>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</row>
    <row r="2" spans="1:40" ht="39.950000000000003" customHeight="1">
      <c r="A2" s="131"/>
      <c r="B2" s="131"/>
      <c r="C2" s="131"/>
      <c r="D2" s="131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222" t="s">
        <v>71</v>
      </c>
      <c r="AH2" s="222"/>
      <c r="AI2" s="222"/>
      <c r="AJ2" s="222"/>
      <c r="AK2" s="222"/>
      <c r="AL2" s="222"/>
      <c r="AM2" s="222"/>
      <c r="AN2" s="131"/>
    </row>
    <row r="3" spans="1:40" ht="45" customHeight="1">
      <c r="A3" s="131"/>
      <c r="B3" s="131"/>
      <c r="C3" s="262"/>
      <c r="D3" s="262"/>
      <c r="E3" s="262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131"/>
      <c r="AG3" s="131"/>
      <c r="AH3" s="131"/>
      <c r="AI3" s="131"/>
      <c r="AJ3" s="131"/>
      <c r="AK3" s="131"/>
      <c r="AL3" s="131"/>
      <c r="AM3" s="131"/>
      <c r="AN3" s="131"/>
    </row>
    <row r="4" spans="1:40" ht="45" customHeight="1" thickBot="1">
      <c r="A4" s="15" t="s">
        <v>72</v>
      </c>
      <c r="B4" s="131"/>
      <c r="C4" s="192">
        <v>44569</v>
      </c>
      <c r="D4" s="192"/>
      <c r="E4" s="192"/>
      <c r="F4" s="192"/>
      <c r="G4" s="192"/>
      <c r="H4" s="193"/>
      <c r="I4" s="220">
        <v>44571</v>
      </c>
      <c r="J4" s="221"/>
      <c r="K4" s="221"/>
      <c r="L4" s="221"/>
      <c r="M4" s="221"/>
      <c r="N4" s="250"/>
      <c r="O4" s="220">
        <v>44576</v>
      </c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50"/>
      <c r="AA4" s="220">
        <f>I4</f>
        <v>44571</v>
      </c>
      <c r="AB4" s="221"/>
      <c r="AC4" s="221"/>
      <c r="AD4" s="221"/>
      <c r="AE4" s="221"/>
      <c r="AF4" s="250"/>
      <c r="AG4" s="220">
        <f>C4</f>
        <v>44569</v>
      </c>
      <c r="AH4" s="221"/>
      <c r="AI4" s="221"/>
      <c r="AJ4" s="221"/>
      <c r="AK4" s="221"/>
      <c r="AL4" s="221"/>
      <c r="AM4" s="131"/>
      <c r="AN4" s="15" t="s">
        <v>72</v>
      </c>
    </row>
    <row r="5" spans="1:40" ht="45" customHeight="1" thickTop="1">
      <c r="A5" s="235" t="s">
        <v>170</v>
      </c>
      <c r="B5" s="131"/>
      <c r="C5" s="261" t="str">
        <f>IFERROR(VLOOKUP($H$8&amp;F5,抽選結果!$B:$D,3,FALSE),"")</f>
        <v>栃木サッカークラブ　Ｕ－１２</v>
      </c>
      <c r="D5" s="261"/>
      <c r="E5" s="261"/>
      <c r="F5" s="202">
        <v>1</v>
      </c>
      <c r="G5" s="8"/>
      <c r="H5" s="1"/>
      <c r="I5" s="26"/>
      <c r="J5" s="1"/>
      <c r="K5" s="1"/>
      <c r="L5" s="1"/>
      <c r="M5" s="1"/>
      <c r="N5" s="1"/>
      <c r="O5" s="26"/>
      <c r="P5" s="1"/>
      <c r="Q5" s="1"/>
      <c r="R5" s="1"/>
      <c r="S5" s="1"/>
      <c r="T5" s="1"/>
      <c r="U5" s="1"/>
      <c r="V5" s="1"/>
      <c r="W5" s="1"/>
      <c r="X5" s="1"/>
      <c r="Y5" s="1"/>
      <c r="Z5" s="27"/>
      <c r="AA5" s="1"/>
      <c r="AB5" s="1"/>
      <c r="AC5" s="1"/>
      <c r="AD5" s="1"/>
      <c r="AE5" s="1"/>
      <c r="AF5" s="27"/>
      <c r="AG5" s="14"/>
      <c r="AH5" s="1"/>
      <c r="AI5" s="5"/>
      <c r="AJ5" s="80"/>
      <c r="AK5" s="80"/>
      <c r="AL5" s="80"/>
      <c r="AM5" s="131"/>
      <c r="AN5" s="235" t="s">
        <v>169</v>
      </c>
    </row>
    <row r="6" spans="1:40" ht="45" customHeight="1">
      <c r="A6" s="236"/>
      <c r="B6" s="131"/>
      <c r="C6" s="261"/>
      <c r="D6" s="261"/>
      <c r="E6" s="261"/>
      <c r="F6" s="203"/>
      <c r="G6" s="77"/>
      <c r="H6" s="1"/>
      <c r="I6" s="28"/>
      <c r="J6" s="195" t="str">
        <f>C5</f>
        <v>栃木サッカークラブ　Ｕ－１２</v>
      </c>
      <c r="K6" s="145"/>
      <c r="L6" s="145"/>
      <c r="M6" s="145"/>
      <c r="N6" s="145"/>
      <c r="O6" s="28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81"/>
      <c r="AA6" s="146"/>
      <c r="AB6" s="146"/>
      <c r="AC6" s="146"/>
      <c r="AD6" s="146"/>
      <c r="AE6" s="409" t="str">
        <f>AJ8</f>
        <v>ＦＥ.アトレチコ佐野</v>
      </c>
      <c r="AF6" s="29"/>
      <c r="AG6" s="1"/>
      <c r="AH6" s="6"/>
      <c r="AI6" s="202">
        <v>7</v>
      </c>
      <c r="AJ6" s="196" t="str">
        <f>IFERROR(VLOOKUP($AG$8&amp;AI6-4,抽選結果!$B:$D,3,FALSE),"")</f>
        <v>おおぞらＳＣ</v>
      </c>
      <c r="AK6" s="197"/>
      <c r="AL6" s="198"/>
      <c r="AM6" s="131"/>
      <c r="AN6" s="236"/>
    </row>
    <row r="7" spans="1:40" ht="45" customHeight="1">
      <c r="A7" s="236"/>
      <c r="B7" s="131"/>
      <c r="C7" s="210" t="str">
        <f>IFERROR(VLOOKUP($H$8&amp;F7,抽選結果!$B:$D,3,FALSE),"")</f>
        <v>ＦＣバジェルボ那須烏山</v>
      </c>
      <c r="D7" s="210"/>
      <c r="E7" s="210"/>
      <c r="F7" s="202">
        <v>2</v>
      </c>
      <c r="G7" s="78"/>
      <c r="H7" s="1"/>
      <c r="I7" s="28"/>
      <c r="J7" s="195"/>
      <c r="K7" s="145"/>
      <c r="L7" s="145"/>
      <c r="M7" s="145"/>
      <c r="N7" s="145"/>
      <c r="O7" s="28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81"/>
      <c r="AA7" s="146"/>
      <c r="AB7" s="146"/>
      <c r="AC7" s="146"/>
      <c r="AD7" s="146"/>
      <c r="AE7" s="410"/>
      <c r="AF7" s="29"/>
      <c r="AG7" s="7"/>
      <c r="AH7" s="3"/>
      <c r="AI7" s="203"/>
      <c r="AJ7" s="199"/>
      <c r="AK7" s="200"/>
      <c r="AL7" s="201"/>
      <c r="AM7" s="131"/>
      <c r="AN7" s="236"/>
    </row>
    <row r="8" spans="1:40" ht="45" customHeight="1">
      <c r="A8" s="236"/>
      <c r="B8" s="131"/>
      <c r="C8" s="210"/>
      <c r="D8" s="210"/>
      <c r="E8" s="210"/>
      <c r="F8" s="203"/>
      <c r="G8" s="77"/>
      <c r="H8" s="212" t="s">
        <v>73</v>
      </c>
      <c r="I8" s="28"/>
      <c r="J8" s="195"/>
      <c r="K8" s="209"/>
      <c r="L8" s="145"/>
      <c r="M8" s="145"/>
      <c r="N8" s="145"/>
      <c r="O8" s="28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29"/>
      <c r="AA8" s="145"/>
      <c r="AB8" s="145"/>
      <c r="AC8" s="145"/>
      <c r="AD8" s="204"/>
      <c r="AE8" s="410"/>
      <c r="AF8" s="29"/>
      <c r="AG8" s="224" t="s">
        <v>74</v>
      </c>
      <c r="AH8" s="1"/>
      <c r="AI8" s="202">
        <v>6</v>
      </c>
      <c r="AJ8" s="196" t="str">
        <f>IFERROR(VLOOKUP($AG$8&amp;AI8-4,抽選結果!$B:$D,3,FALSE),"")</f>
        <v>ＦＥ.アトレチコ佐野</v>
      </c>
      <c r="AK8" s="197"/>
      <c r="AL8" s="198"/>
      <c r="AM8" s="131"/>
      <c r="AN8" s="236"/>
    </row>
    <row r="9" spans="1:40" ht="45" customHeight="1">
      <c r="A9" s="236"/>
      <c r="B9" s="131"/>
      <c r="C9" s="207" t="str">
        <f>IFERROR(VLOOKUP($H$8&amp;F9,抽選結果!$B:$D,3,FALSE),"")</f>
        <v>ともぞうサッカークラブ</v>
      </c>
      <c r="D9" s="207"/>
      <c r="E9" s="207"/>
      <c r="F9" s="202">
        <v>3</v>
      </c>
      <c r="G9" s="78"/>
      <c r="H9" s="212"/>
      <c r="I9" s="28"/>
      <c r="J9" s="195"/>
      <c r="K9" s="209"/>
      <c r="L9" s="145"/>
      <c r="M9" s="145"/>
      <c r="N9" s="145"/>
      <c r="O9" s="28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9"/>
      <c r="AA9" s="145"/>
      <c r="AB9" s="145"/>
      <c r="AC9" s="145"/>
      <c r="AD9" s="205"/>
      <c r="AE9" s="411"/>
      <c r="AF9" s="29"/>
      <c r="AG9" s="224"/>
      <c r="AH9" s="2"/>
      <c r="AI9" s="203"/>
      <c r="AJ9" s="199"/>
      <c r="AK9" s="200"/>
      <c r="AL9" s="201"/>
      <c r="AM9" s="131"/>
      <c r="AN9" s="236"/>
    </row>
    <row r="10" spans="1:40" ht="45" customHeight="1">
      <c r="A10" s="236"/>
      <c r="B10" s="131"/>
      <c r="C10" s="207"/>
      <c r="D10" s="207"/>
      <c r="E10" s="207"/>
      <c r="F10" s="203"/>
      <c r="G10" s="77"/>
      <c r="H10" s="1"/>
      <c r="I10" s="28"/>
      <c r="J10" s="208" t="str">
        <f>C31</f>
        <v>ｕｎｉｏｎ　ｓｐｏｒｔｓ　ｃｌｕｂ</v>
      </c>
      <c r="K10" s="209"/>
      <c r="L10" s="145"/>
      <c r="M10" s="145"/>
      <c r="N10" s="145"/>
      <c r="O10" s="28"/>
      <c r="P10" s="213" t="str">
        <f>C5</f>
        <v>栃木サッカークラブ　Ｕ－１２</v>
      </c>
      <c r="Q10" s="131"/>
      <c r="R10" s="131"/>
      <c r="S10" s="131"/>
      <c r="T10" s="131"/>
      <c r="U10" s="131"/>
      <c r="V10" s="131"/>
      <c r="W10" s="131"/>
      <c r="X10" s="131"/>
      <c r="Y10" s="415" t="str">
        <f>AJ8</f>
        <v>ＦＥ.アトレチコ佐野</v>
      </c>
      <c r="Z10" s="81"/>
      <c r="AA10" s="146"/>
      <c r="AB10" s="146"/>
      <c r="AC10" s="146"/>
      <c r="AD10" s="205"/>
      <c r="AE10" s="243" t="str">
        <f>AJ30</f>
        <v>ＩＳＯＳＯＣＣＥＲＣＬＵＢ</v>
      </c>
      <c r="AF10" s="29"/>
      <c r="AG10" s="7"/>
      <c r="AH10" s="5"/>
      <c r="AI10" s="202">
        <v>5</v>
      </c>
      <c r="AJ10" s="196" t="str">
        <f>IFERROR(VLOOKUP($AG$8&amp;AI10-4,抽選結果!$B:$D,3,FALSE),"")</f>
        <v>ＦＣアリーバ</v>
      </c>
      <c r="AK10" s="197"/>
      <c r="AL10" s="198"/>
      <c r="AM10" s="131"/>
      <c r="AN10" s="236"/>
    </row>
    <row r="11" spans="1:40" ht="45" customHeight="1">
      <c r="A11" s="236"/>
      <c r="B11" s="131"/>
      <c r="C11" s="207" t="str">
        <f>IFERROR(VLOOKUP($H$8&amp;F11,抽選結果!$B:$D,3,FALSE),"")</f>
        <v>益子ＳＣ</v>
      </c>
      <c r="D11" s="207"/>
      <c r="E11" s="207"/>
      <c r="F11" s="202">
        <v>4</v>
      </c>
      <c r="G11" s="79"/>
      <c r="H11" s="1"/>
      <c r="I11" s="28"/>
      <c r="J11" s="208"/>
      <c r="K11" s="209"/>
      <c r="L11" s="145"/>
      <c r="M11" s="238" t="s">
        <v>75</v>
      </c>
      <c r="N11" s="145"/>
      <c r="O11" s="28"/>
      <c r="P11" s="214"/>
      <c r="Q11" s="145"/>
      <c r="R11" s="17"/>
      <c r="S11" s="17"/>
      <c r="T11" s="17"/>
      <c r="U11" s="17"/>
      <c r="V11" s="17"/>
      <c r="W11" s="17"/>
      <c r="X11" s="145"/>
      <c r="Y11" s="416"/>
      <c r="Z11" s="81"/>
      <c r="AA11" s="211"/>
      <c r="AB11" s="254" t="s">
        <v>76</v>
      </c>
      <c r="AC11" s="82"/>
      <c r="AD11" s="206"/>
      <c r="AE11" s="244"/>
      <c r="AF11" s="29"/>
      <c r="AG11" s="1"/>
      <c r="AH11" s="1"/>
      <c r="AI11" s="203"/>
      <c r="AJ11" s="199"/>
      <c r="AK11" s="200"/>
      <c r="AL11" s="201"/>
      <c r="AM11" s="131"/>
      <c r="AN11" s="236"/>
    </row>
    <row r="12" spans="1:40" ht="45" customHeight="1">
      <c r="A12" s="236"/>
      <c r="B12" s="131"/>
      <c r="C12" s="207"/>
      <c r="D12" s="207"/>
      <c r="E12" s="207"/>
      <c r="F12" s="203"/>
      <c r="G12" s="1"/>
      <c r="H12" s="1"/>
      <c r="I12" s="28"/>
      <c r="J12" s="208"/>
      <c r="K12" s="209"/>
      <c r="L12" s="145"/>
      <c r="M12" s="238"/>
      <c r="N12" s="145"/>
      <c r="O12" s="28"/>
      <c r="P12" s="215"/>
      <c r="Q12" s="32"/>
      <c r="R12" s="145"/>
      <c r="S12" s="145"/>
      <c r="T12" s="145"/>
      <c r="U12" s="145"/>
      <c r="V12" s="145"/>
      <c r="W12" s="145"/>
      <c r="X12" s="34"/>
      <c r="Y12" s="417"/>
      <c r="Z12" s="29"/>
      <c r="AA12" s="211"/>
      <c r="AB12" s="254"/>
      <c r="AC12" s="82"/>
      <c r="AD12" s="204"/>
      <c r="AE12" s="244"/>
      <c r="AF12" s="29"/>
      <c r="AG12" s="131"/>
      <c r="AH12" s="131"/>
      <c r="AI12" s="131"/>
      <c r="AJ12" s="184"/>
      <c r="AK12" s="184"/>
      <c r="AL12" s="184"/>
      <c r="AM12" s="131"/>
      <c r="AN12" s="236"/>
    </row>
    <row r="13" spans="1:40" ht="45" customHeight="1">
      <c r="A13" s="236"/>
      <c r="B13" s="131"/>
      <c r="C13" s="183"/>
      <c r="D13" s="183"/>
      <c r="E13" s="183"/>
      <c r="F13" s="143"/>
      <c r="G13" s="1"/>
      <c r="H13" s="1"/>
      <c r="I13" s="28"/>
      <c r="J13" s="208"/>
      <c r="K13" s="209"/>
      <c r="L13" s="145"/>
      <c r="M13" s="131"/>
      <c r="N13" s="131"/>
      <c r="O13" s="28"/>
      <c r="P13" s="145"/>
      <c r="Q13" s="19"/>
      <c r="R13" s="145"/>
      <c r="S13" s="145"/>
      <c r="T13" s="238"/>
      <c r="U13" s="238"/>
      <c r="V13" s="145"/>
      <c r="W13" s="145"/>
      <c r="X13" s="18"/>
      <c r="Y13" s="145"/>
      <c r="Z13" s="29"/>
      <c r="AA13" s="20"/>
      <c r="AB13" s="20"/>
      <c r="AC13" s="20"/>
      <c r="AD13" s="205"/>
      <c r="AE13" s="245"/>
      <c r="AF13" s="29"/>
      <c r="AG13" s="1"/>
      <c r="AH13" s="1"/>
      <c r="AI13" s="143"/>
      <c r="AJ13" s="186"/>
      <c r="AK13" s="186"/>
      <c r="AL13" s="186"/>
      <c r="AM13" s="131"/>
      <c r="AN13" s="236"/>
    </row>
    <row r="14" spans="1:40" ht="45" customHeight="1" thickBot="1">
      <c r="A14" s="236"/>
      <c r="B14" s="131"/>
      <c r="C14" s="183"/>
      <c r="D14" s="183"/>
      <c r="E14" s="183"/>
      <c r="F14" s="143"/>
      <c r="G14" s="1"/>
      <c r="H14" s="1"/>
      <c r="I14" s="28"/>
      <c r="J14" s="234" t="str">
        <f>AJ19</f>
        <v>三島ＦＣ</v>
      </c>
      <c r="K14" s="209"/>
      <c r="L14" s="145"/>
      <c r="M14" s="131"/>
      <c r="N14" s="131"/>
      <c r="O14" s="28"/>
      <c r="P14" s="145"/>
      <c r="Q14" s="19"/>
      <c r="R14" s="32"/>
      <c r="S14" s="145"/>
      <c r="T14" s="238"/>
      <c r="U14" s="238"/>
      <c r="V14" s="145"/>
      <c r="W14" s="34"/>
      <c r="X14" s="18"/>
      <c r="Y14" s="145"/>
      <c r="Z14" s="29"/>
      <c r="AA14" s="20"/>
      <c r="AB14" s="20"/>
      <c r="AC14" s="20"/>
      <c r="AD14" s="205"/>
      <c r="AE14" s="228" t="str">
        <f>C20</f>
        <v>御厨フットボールクラブ</v>
      </c>
      <c r="AF14" s="29"/>
      <c r="AG14" s="1"/>
      <c r="AH14" s="1"/>
      <c r="AI14" s="143"/>
      <c r="AJ14" s="186"/>
      <c r="AK14" s="186"/>
      <c r="AL14" s="186"/>
      <c r="AM14" s="131"/>
      <c r="AN14" s="236"/>
    </row>
    <row r="15" spans="1:40" ht="45" customHeight="1" thickTop="1">
      <c r="A15" s="236"/>
      <c r="B15" s="131"/>
      <c r="C15" s="184"/>
      <c r="D15" s="184"/>
      <c r="E15" s="184"/>
      <c r="F15" s="131"/>
      <c r="G15" s="131"/>
      <c r="H15" s="131"/>
      <c r="I15" s="28"/>
      <c r="J15" s="234"/>
      <c r="K15" s="209"/>
      <c r="L15" s="145"/>
      <c r="M15" s="251" t="s">
        <v>171</v>
      </c>
      <c r="N15" s="145"/>
      <c r="O15" s="28"/>
      <c r="P15" s="228" t="str">
        <f>C16</f>
        <v>ＴＥＡＭリフレＳＣ</v>
      </c>
      <c r="Q15" s="33"/>
      <c r="R15" s="19"/>
      <c r="S15" s="145"/>
      <c r="T15" s="238"/>
      <c r="U15" s="238"/>
      <c r="V15" s="145"/>
      <c r="W15" s="18"/>
      <c r="X15" s="30"/>
      <c r="Y15" s="228" t="str">
        <f>C27</f>
        <v>ＦＣ　ＶＡＬＯＮ</v>
      </c>
      <c r="Z15" s="29"/>
      <c r="AA15" s="145"/>
      <c r="AB15" s="251" t="s">
        <v>172</v>
      </c>
      <c r="AC15" s="145"/>
      <c r="AD15" s="206"/>
      <c r="AE15" s="229"/>
      <c r="AF15" s="29"/>
      <c r="AG15" s="1"/>
      <c r="AH15" s="7"/>
      <c r="AI15" s="223">
        <v>4</v>
      </c>
      <c r="AJ15" s="196" t="str">
        <f>IFERROR(VLOOKUP($AG$18&amp;AI15,抽選結果!$B:$D,3,FALSE),"")</f>
        <v>ＭＯＲＡＮＧＯ栃木フットボールクラブＵ１２</v>
      </c>
      <c r="AK15" s="197"/>
      <c r="AL15" s="198"/>
      <c r="AM15" s="131"/>
      <c r="AN15" s="236"/>
    </row>
    <row r="16" spans="1:40" ht="45" customHeight="1">
      <c r="A16" s="236"/>
      <c r="B16" s="131"/>
      <c r="C16" s="207" t="str">
        <f>IFERROR(VLOOKUP($H$18&amp;F16-4,抽選結果!$B:$D,3,FALSE),"")</f>
        <v>ＴＥＡＭリフレＳＣ</v>
      </c>
      <c r="D16" s="207"/>
      <c r="E16" s="207"/>
      <c r="F16" s="202">
        <v>5</v>
      </c>
      <c r="G16" s="8"/>
      <c r="H16" s="1"/>
      <c r="I16" s="28"/>
      <c r="J16" s="234"/>
      <c r="K16" s="145"/>
      <c r="L16" s="145"/>
      <c r="M16" s="252"/>
      <c r="N16" s="145"/>
      <c r="O16" s="28"/>
      <c r="P16" s="229"/>
      <c r="Q16" s="145"/>
      <c r="R16" s="19"/>
      <c r="S16" s="145"/>
      <c r="T16" s="238"/>
      <c r="U16" s="238"/>
      <c r="V16" s="145"/>
      <c r="W16" s="18"/>
      <c r="X16" s="145"/>
      <c r="Y16" s="229"/>
      <c r="Z16" s="81"/>
      <c r="AA16" s="146"/>
      <c r="AB16" s="252"/>
      <c r="AC16" s="146"/>
      <c r="AD16" s="146"/>
      <c r="AE16" s="229"/>
      <c r="AF16" s="29"/>
      <c r="AG16" s="7"/>
      <c r="AH16" s="2"/>
      <c r="AI16" s="223"/>
      <c r="AJ16" s="199"/>
      <c r="AK16" s="200"/>
      <c r="AL16" s="201"/>
      <c r="AM16" s="131"/>
      <c r="AN16" s="236"/>
    </row>
    <row r="17" spans="1:41" ht="45" customHeight="1">
      <c r="A17" s="236"/>
      <c r="B17" s="131"/>
      <c r="C17" s="207"/>
      <c r="D17" s="207"/>
      <c r="E17" s="207"/>
      <c r="F17" s="203"/>
      <c r="G17" s="4"/>
      <c r="H17" s="8"/>
      <c r="I17" s="28"/>
      <c r="J17" s="234"/>
      <c r="K17" s="145"/>
      <c r="L17" s="145"/>
      <c r="M17" s="252"/>
      <c r="N17" s="145"/>
      <c r="O17" s="28"/>
      <c r="P17" s="230"/>
      <c r="Q17" s="145"/>
      <c r="R17" s="19"/>
      <c r="S17" s="145"/>
      <c r="T17" s="238"/>
      <c r="U17" s="238"/>
      <c r="V17" s="145"/>
      <c r="W17" s="18"/>
      <c r="X17" s="145"/>
      <c r="Y17" s="230"/>
      <c r="Z17" s="81"/>
      <c r="AA17" s="146"/>
      <c r="AB17" s="252"/>
      <c r="AC17" s="146"/>
      <c r="AD17" s="146"/>
      <c r="AE17" s="230"/>
      <c r="AF17" s="29"/>
      <c r="AG17" s="7"/>
      <c r="AH17" s="7"/>
      <c r="AI17" s="223">
        <v>3</v>
      </c>
      <c r="AJ17" s="196" t="str">
        <f>IFERROR(VLOOKUP($AG$18&amp;AI17,抽選結果!$B:$D,3,FALSE),"")</f>
        <v>Ｓ４スペランツァ</v>
      </c>
      <c r="AK17" s="197"/>
      <c r="AL17" s="198"/>
      <c r="AM17" s="131"/>
      <c r="AN17" s="236"/>
    </row>
    <row r="18" spans="1:41" ht="45" customHeight="1">
      <c r="A18" s="236"/>
      <c r="B18" s="131"/>
      <c r="C18" s="207" t="str">
        <f>IFERROR(VLOOKUP($H$18&amp;F18-4,抽選結果!$B:$D,3,FALSE),"")</f>
        <v>ＦＣみらい</v>
      </c>
      <c r="D18" s="207"/>
      <c r="E18" s="207"/>
      <c r="F18" s="202">
        <v>6</v>
      </c>
      <c r="G18" s="8"/>
      <c r="H18" s="212" t="s">
        <v>77</v>
      </c>
      <c r="I18" s="28"/>
      <c r="J18" s="187"/>
      <c r="K18" s="145"/>
      <c r="L18" s="145"/>
      <c r="M18" s="252"/>
      <c r="N18" s="145"/>
      <c r="O18" s="28"/>
      <c r="P18" s="145"/>
      <c r="Q18" s="145"/>
      <c r="R18" s="19"/>
      <c r="S18" s="145"/>
      <c r="T18" s="145"/>
      <c r="U18" s="30"/>
      <c r="V18" s="145"/>
      <c r="W18" s="18"/>
      <c r="X18" s="145"/>
      <c r="Y18" s="145"/>
      <c r="Z18" s="81"/>
      <c r="AA18" s="146"/>
      <c r="AB18" s="252"/>
      <c r="AC18" s="146"/>
      <c r="AD18" s="146"/>
      <c r="AE18" s="188"/>
      <c r="AF18" s="29"/>
      <c r="AG18" s="224" t="s">
        <v>78</v>
      </c>
      <c r="AH18" s="3"/>
      <c r="AI18" s="223"/>
      <c r="AJ18" s="199"/>
      <c r="AK18" s="200"/>
      <c r="AL18" s="201"/>
      <c r="AM18" s="131"/>
      <c r="AN18" s="236"/>
    </row>
    <row r="19" spans="1:41" ht="45" customHeight="1" thickBot="1">
      <c r="A19" s="236"/>
      <c r="B19" s="131"/>
      <c r="C19" s="207"/>
      <c r="D19" s="207"/>
      <c r="E19" s="207"/>
      <c r="F19" s="203"/>
      <c r="G19" s="4"/>
      <c r="H19" s="212"/>
      <c r="I19" s="28"/>
      <c r="J19" s="188"/>
      <c r="K19" s="145"/>
      <c r="L19" s="145"/>
      <c r="M19" s="252"/>
      <c r="N19" s="145"/>
      <c r="O19" s="28"/>
      <c r="P19" s="145"/>
      <c r="Q19" s="145"/>
      <c r="R19" s="19"/>
      <c r="S19" s="150"/>
      <c r="T19" s="21"/>
      <c r="U19" s="21"/>
      <c r="V19" s="150"/>
      <c r="W19" s="18"/>
      <c r="X19" s="145"/>
      <c r="Y19" s="145"/>
      <c r="Z19" s="81"/>
      <c r="AA19" s="146"/>
      <c r="AB19" s="252"/>
      <c r="AC19" s="146"/>
      <c r="AD19" s="146"/>
      <c r="AE19" s="188"/>
      <c r="AF19" s="29"/>
      <c r="AG19" s="224"/>
      <c r="AH19" s="1"/>
      <c r="AI19" s="223">
        <v>2</v>
      </c>
      <c r="AJ19" s="196" t="str">
        <f>IFERROR(VLOOKUP($AG$18&amp;AI19,抽選結果!$B:$D,3,FALSE),"")</f>
        <v>三島ＦＣ</v>
      </c>
      <c r="AK19" s="197"/>
      <c r="AL19" s="198"/>
      <c r="AM19" s="131"/>
      <c r="AN19" s="236"/>
    </row>
    <row r="20" spans="1:41" ht="45" customHeight="1" thickTop="1">
      <c r="A20" s="236"/>
      <c r="B20" s="131"/>
      <c r="C20" s="207" t="str">
        <f>IFERROR(VLOOKUP($H$18&amp;F20-4,抽選結果!$B:$D,3,FALSE),"")</f>
        <v>御厨フットボールクラブ</v>
      </c>
      <c r="D20" s="207"/>
      <c r="E20" s="207"/>
      <c r="F20" s="202">
        <v>7</v>
      </c>
      <c r="G20" s="1"/>
      <c r="H20" s="8"/>
      <c r="I20" s="28"/>
      <c r="J20" s="412" t="str">
        <f>C16</f>
        <v>ＴＥＡＭリフレＳＣ</v>
      </c>
      <c r="K20" s="145"/>
      <c r="L20" s="145"/>
      <c r="M20" s="252"/>
      <c r="N20" s="145"/>
      <c r="O20" s="28"/>
      <c r="P20" s="272" t="str">
        <f>C9</f>
        <v>ともぞうサッカークラブ</v>
      </c>
      <c r="Q20" s="145"/>
      <c r="R20" s="19"/>
      <c r="S20" s="145"/>
      <c r="T20" s="263" t="s">
        <v>79</v>
      </c>
      <c r="U20" s="264"/>
      <c r="V20" s="145"/>
      <c r="W20" s="18"/>
      <c r="X20" s="145"/>
      <c r="Y20" s="415" t="str">
        <f>AJ28</f>
        <v>ヴェルフェ矢板Ｕ－１２</v>
      </c>
      <c r="Z20" s="81"/>
      <c r="AA20" s="146"/>
      <c r="AB20" s="252"/>
      <c r="AC20" s="146"/>
      <c r="AD20" s="146"/>
      <c r="AE20" s="246" t="str">
        <f>AJ15</f>
        <v>ＭＯＲＡＮＧＯ栃木フットボールクラブＵ１２</v>
      </c>
      <c r="AF20" s="29"/>
      <c r="AG20" s="7"/>
      <c r="AH20" s="2"/>
      <c r="AI20" s="223"/>
      <c r="AJ20" s="199"/>
      <c r="AK20" s="200"/>
      <c r="AL20" s="201"/>
      <c r="AM20" s="131"/>
      <c r="AN20" s="236"/>
    </row>
    <row r="21" spans="1:41" ht="45" customHeight="1">
      <c r="A21" s="236"/>
      <c r="B21" s="131"/>
      <c r="C21" s="207"/>
      <c r="D21" s="207"/>
      <c r="E21" s="207"/>
      <c r="F21" s="203"/>
      <c r="G21" s="4"/>
      <c r="H21" s="1"/>
      <c r="I21" s="28"/>
      <c r="J21" s="413"/>
      <c r="K21" s="145"/>
      <c r="L21" s="145"/>
      <c r="M21" s="252"/>
      <c r="N21" s="145"/>
      <c r="O21" s="28"/>
      <c r="P21" s="273"/>
      <c r="Q21" s="145"/>
      <c r="R21" s="19"/>
      <c r="S21" s="145"/>
      <c r="T21" s="265"/>
      <c r="U21" s="266"/>
      <c r="V21" s="145"/>
      <c r="W21" s="18"/>
      <c r="X21" s="145"/>
      <c r="Y21" s="416"/>
      <c r="Z21" s="81"/>
      <c r="AA21" s="146"/>
      <c r="AB21" s="252"/>
      <c r="AC21" s="146"/>
      <c r="AD21" s="146"/>
      <c r="AE21" s="247"/>
      <c r="AF21" s="29"/>
      <c r="AG21" s="7"/>
      <c r="AH21" s="5"/>
      <c r="AI21" s="223">
        <v>1</v>
      </c>
      <c r="AJ21" s="255" t="str">
        <f>IFERROR(VLOOKUP($AG$18&amp;AI21,抽選結果!$B:$D,3,FALSE),"")</f>
        <v>ＷＥＳＴ　Ｆｏｏｔｂａｌｌ　Ｃｏｍｍｕｎｉｔｙ</v>
      </c>
      <c r="AK21" s="256"/>
      <c r="AL21" s="257"/>
      <c r="AM21" s="131"/>
      <c r="AN21" s="236"/>
    </row>
    <row r="22" spans="1:41" ht="45" customHeight="1" thickBot="1">
      <c r="A22" s="237"/>
      <c r="B22" s="131"/>
      <c r="C22" s="185"/>
      <c r="D22" s="185"/>
      <c r="E22" s="185"/>
      <c r="F22" s="1"/>
      <c r="G22" s="1"/>
      <c r="H22" s="1"/>
      <c r="I22" s="28"/>
      <c r="J22" s="413"/>
      <c r="K22" s="204"/>
      <c r="L22" s="145"/>
      <c r="M22" s="253"/>
      <c r="N22" s="145"/>
      <c r="O22" s="28"/>
      <c r="P22" s="274"/>
      <c r="Q22" s="32"/>
      <c r="R22" s="19"/>
      <c r="S22" s="145"/>
      <c r="T22" s="265"/>
      <c r="U22" s="266"/>
      <c r="V22" s="145"/>
      <c r="W22" s="18"/>
      <c r="X22" s="34"/>
      <c r="Y22" s="417"/>
      <c r="Z22" s="81"/>
      <c r="AA22" s="146"/>
      <c r="AB22" s="253"/>
      <c r="AC22" s="146"/>
      <c r="AD22" s="216"/>
      <c r="AE22" s="247"/>
      <c r="AF22" s="29"/>
      <c r="AG22" s="1"/>
      <c r="AH22" s="1"/>
      <c r="AI22" s="223"/>
      <c r="AJ22" s="258"/>
      <c r="AK22" s="259"/>
      <c r="AL22" s="260"/>
      <c r="AM22" s="131"/>
      <c r="AN22" s="237"/>
    </row>
    <row r="23" spans="1:41" ht="45" customHeight="1" thickTop="1">
      <c r="A23" s="9"/>
      <c r="B23" s="131"/>
      <c r="C23" s="183"/>
      <c r="D23" s="183"/>
      <c r="E23" s="183"/>
      <c r="F23" s="143"/>
      <c r="G23" s="1"/>
      <c r="H23" s="1"/>
      <c r="I23" s="28"/>
      <c r="J23" s="414"/>
      <c r="K23" s="205"/>
      <c r="L23" s="145"/>
      <c r="M23" s="20"/>
      <c r="N23" s="20"/>
      <c r="O23" s="28"/>
      <c r="P23" s="145"/>
      <c r="Q23" s="19"/>
      <c r="R23" s="33"/>
      <c r="S23" s="145"/>
      <c r="T23" s="265"/>
      <c r="U23" s="266"/>
      <c r="V23" s="145"/>
      <c r="W23" s="30"/>
      <c r="X23" s="18"/>
      <c r="Y23" s="146"/>
      <c r="Z23" s="81"/>
      <c r="AA23" s="83"/>
      <c r="AB23" s="83"/>
      <c r="AC23" s="83"/>
      <c r="AD23" s="217"/>
      <c r="AE23" s="248"/>
      <c r="AF23" s="29"/>
      <c r="AG23" s="1"/>
      <c r="AH23" s="1"/>
      <c r="AI23" s="143"/>
      <c r="AJ23" s="186"/>
      <c r="AK23" s="186"/>
      <c r="AL23" s="186"/>
      <c r="AM23" s="131"/>
      <c r="AN23" s="9"/>
    </row>
    <row r="24" spans="1:41" ht="45" customHeight="1" thickBot="1">
      <c r="A24" s="131"/>
      <c r="B24" s="131"/>
      <c r="C24" s="194">
        <v>44549</v>
      </c>
      <c r="D24" s="194"/>
      <c r="E24" s="194"/>
      <c r="F24" s="151"/>
      <c r="G24" s="151"/>
      <c r="H24" s="152"/>
      <c r="I24" s="153"/>
      <c r="J24" s="409" t="str">
        <f>AJ28</f>
        <v>ヴェルフェ矢板Ｕ－１２</v>
      </c>
      <c r="K24" s="205"/>
      <c r="L24" s="145"/>
      <c r="M24" s="20"/>
      <c r="N24" s="20"/>
      <c r="O24" s="153"/>
      <c r="P24" s="145"/>
      <c r="Q24" s="19"/>
      <c r="R24" s="145"/>
      <c r="S24" s="145"/>
      <c r="T24" s="265"/>
      <c r="U24" s="266"/>
      <c r="V24" s="145"/>
      <c r="W24" s="145"/>
      <c r="X24" s="18"/>
      <c r="Y24" s="146"/>
      <c r="Z24" s="154"/>
      <c r="AA24" s="83"/>
      <c r="AB24" s="83"/>
      <c r="AC24" s="83"/>
      <c r="AD24" s="217"/>
      <c r="AE24" s="228" t="str">
        <f>C27</f>
        <v>ＦＣ　ＶＡＬＯＮ</v>
      </c>
      <c r="AF24" s="154"/>
      <c r="AG24" s="131"/>
      <c r="AH24" s="131"/>
      <c r="AI24" s="131"/>
      <c r="AJ24" s="219"/>
      <c r="AK24" s="219"/>
      <c r="AL24" s="219"/>
      <c r="AM24" s="151"/>
      <c r="AN24" s="151"/>
      <c r="AO24" s="134"/>
    </row>
    <row r="25" spans="1:41" ht="45" customHeight="1" thickTop="1">
      <c r="A25" s="231" t="str">
        <f>IFERROR(VLOOKUP("CD",抽選結果!F6:G8,2,FALSE),"")</f>
        <v>足利市西部多目的広場（あしスタ）</v>
      </c>
      <c r="B25" s="131"/>
      <c r="C25" s="207" t="str">
        <f>IFERROR(VLOOKUP($H$28&amp;F25,抽選結果!$B:$D,3,FALSE),"")</f>
        <v>Ｋ－ＷＥＳＴ．ＦＣ２００１</v>
      </c>
      <c r="D25" s="207"/>
      <c r="E25" s="207"/>
      <c r="F25" s="223">
        <v>1</v>
      </c>
      <c r="G25" s="8"/>
      <c r="H25" s="1"/>
      <c r="I25" s="153"/>
      <c r="J25" s="410"/>
      <c r="K25" s="206"/>
      <c r="L25" s="18"/>
      <c r="M25" s="222" t="s">
        <v>80</v>
      </c>
      <c r="N25" s="143"/>
      <c r="O25" s="153"/>
      <c r="P25" s="228" t="str">
        <f>AE14</f>
        <v>御厨フットボールクラブ</v>
      </c>
      <c r="Q25" s="33"/>
      <c r="R25" s="145"/>
      <c r="S25" s="145"/>
      <c r="T25" s="265"/>
      <c r="U25" s="266"/>
      <c r="V25" s="145"/>
      <c r="W25" s="145"/>
      <c r="X25" s="30"/>
      <c r="Y25" s="228" t="str">
        <f>AJ19</f>
        <v>三島ＦＣ</v>
      </c>
      <c r="Z25" s="154"/>
      <c r="AA25" s="239"/>
      <c r="AB25" s="222" t="s">
        <v>81</v>
      </c>
      <c r="AC25" s="144"/>
      <c r="AD25" s="218"/>
      <c r="AE25" s="229"/>
      <c r="AF25" s="154"/>
      <c r="AG25" s="1"/>
      <c r="AH25" s="1"/>
      <c r="AI25" s="1"/>
      <c r="AJ25" s="219">
        <v>44549</v>
      </c>
      <c r="AK25" s="219"/>
      <c r="AL25" s="219"/>
      <c r="AM25" s="131"/>
      <c r="AN25" s="231" t="str">
        <f>IFERROR(VLOOKUP("CD",抽選結果!F6:G8,2,FALSE),"")</f>
        <v>足利市西部多目的広場（あしスタ）</v>
      </c>
    </row>
    <row r="26" spans="1:41" ht="45" customHeight="1" thickBot="1">
      <c r="A26" s="232"/>
      <c r="B26" s="131"/>
      <c r="C26" s="207"/>
      <c r="D26" s="207"/>
      <c r="E26" s="207"/>
      <c r="F26" s="223"/>
      <c r="G26" s="2"/>
      <c r="H26" s="8"/>
      <c r="I26" s="153"/>
      <c r="J26" s="410"/>
      <c r="K26" s="240"/>
      <c r="L26" s="155"/>
      <c r="M26" s="222"/>
      <c r="N26" s="143"/>
      <c r="O26" s="153"/>
      <c r="P26" s="229"/>
      <c r="Q26" s="145"/>
      <c r="R26" s="145"/>
      <c r="S26" s="145"/>
      <c r="T26" s="267"/>
      <c r="U26" s="268"/>
      <c r="V26" s="145"/>
      <c r="W26" s="145"/>
      <c r="X26" s="145"/>
      <c r="Y26" s="229"/>
      <c r="Z26" s="154"/>
      <c r="AA26" s="239"/>
      <c r="AB26" s="222"/>
      <c r="AC26" s="144"/>
      <c r="AD26" s="216"/>
      <c r="AE26" s="229"/>
      <c r="AF26" s="154"/>
      <c r="AG26" s="1"/>
      <c r="AH26" s="6"/>
      <c r="AI26" s="202">
        <v>7</v>
      </c>
      <c r="AJ26" s="196" t="str">
        <f>IFERROR(VLOOKUP($AG$28&amp;AI26-4,抽選結果!$B:$D,3,FALSE),"")</f>
        <v>ＦＣ真岡２１ファンタジー</v>
      </c>
      <c r="AK26" s="197"/>
      <c r="AL26" s="198"/>
      <c r="AM26" s="131"/>
      <c r="AN26" s="232"/>
    </row>
    <row r="27" spans="1:41" ht="45" customHeight="1" thickTop="1">
      <c r="A27" s="232"/>
      <c r="B27" s="131"/>
      <c r="C27" s="207" t="str">
        <f>IFERROR(VLOOKUP($H$28&amp;F27,抽選結果!$B:$D,3,FALSE),"")</f>
        <v>ＦＣ　ＶＡＬＯＮ</v>
      </c>
      <c r="D27" s="207"/>
      <c r="E27" s="207"/>
      <c r="F27" s="223">
        <v>2</v>
      </c>
      <c r="G27" s="8"/>
      <c r="H27" s="8"/>
      <c r="I27" s="153"/>
      <c r="J27" s="411"/>
      <c r="K27" s="241"/>
      <c r="L27" s="156"/>
      <c r="M27" s="131"/>
      <c r="N27" s="131"/>
      <c r="O27" s="153"/>
      <c r="P27" s="230"/>
      <c r="Q27" s="131"/>
      <c r="R27" s="131"/>
      <c r="S27" s="131"/>
      <c r="T27" s="131"/>
      <c r="U27" s="131"/>
      <c r="V27" s="131"/>
      <c r="W27" s="131"/>
      <c r="X27" s="131"/>
      <c r="Y27" s="230"/>
      <c r="Z27" s="154"/>
      <c r="AA27" s="131"/>
      <c r="AB27" s="131"/>
      <c r="AC27" s="131"/>
      <c r="AD27" s="217"/>
      <c r="AE27" s="230"/>
      <c r="AF27" s="154"/>
      <c r="AG27" s="7"/>
      <c r="AH27" s="3"/>
      <c r="AI27" s="203"/>
      <c r="AJ27" s="199"/>
      <c r="AK27" s="200"/>
      <c r="AL27" s="201"/>
      <c r="AM27" s="131"/>
      <c r="AN27" s="232"/>
    </row>
    <row r="28" spans="1:41" ht="45" customHeight="1">
      <c r="A28" s="232"/>
      <c r="B28" s="131"/>
      <c r="C28" s="207"/>
      <c r="D28" s="207"/>
      <c r="E28" s="207"/>
      <c r="F28" s="223"/>
      <c r="G28" s="4"/>
      <c r="H28" s="212" t="s">
        <v>82</v>
      </c>
      <c r="I28" s="153"/>
      <c r="J28" s="269" t="str">
        <f>AJ6</f>
        <v>おおぞらＳＣ</v>
      </c>
      <c r="K28" s="241"/>
      <c r="L28" s="156"/>
      <c r="M28" s="131"/>
      <c r="N28" s="131"/>
      <c r="O28" s="153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54"/>
      <c r="AA28" s="131"/>
      <c r="AB28" s="131"/>
      <c r="AC28" s="131"/>
      <c r="AD28" s="217"/>
      <c r="AE28" s="225" t="str">
        <f>C9</f>
        <v>ともぞうサッカークラブ</v>
      </c>
      <c r="AF28" s="154"/>
      <c r="AG28" s="224" t="s">
        <v>83</v>
      </c>
      <c r="AH28" s="1"/>
      <c r="AI28" s="202">
        <v>6</v>
      </c>
      <c r="AJ28" s="196" t="str">
        <f>IFERROR(VLOOKUP($AG$28&amp;AI28-4,抽選結果!$B:$D,3,FALSE),"")</f>
        <v>ヴェルフェ矢板Ｕ－１２</v>
      </c>
      <c r="AK28" s="197"/>
      <c r="AL28" s="198"/>
      <c r="AM28" s="131"/>
      <c r="AN28" s="232"/>
    </row>
    <row r="29" spans="1:41" ht="45" customHeight="1">
      <c r="A29" s="232"/>
      <c r="B29" s="131"/>
      <c r="C29" s="207" t="str">
        <f>IFERROR(VLOOKUP($H$28&amp;F29,抽選結果!$B:$D,3,FALSE),"")</f>
        <v>ＦＣグラシアス</v>
      </c>
      <c r="D29" s="207"/>
      <c r="E29" s="207"/>
      <c r="F29" s="223">
        <v>3</v>
      </c>
      <c r="G29" s="1"/>
      <c r="H29" s="212"/>
      <c r="I29" s="153"/>
      <c r="J29" s="270"/>
      <c r="K29" s="242"/>
      <c r="L29" s="156"/>
      <c r="M29" s="131"/>
      <c r="N29" s="131"/>
      <c r="O29" s="153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54"/>
      <c r="AA29" s="131"/>
      <c r="AB29" s="131"/>
      <c r="AC29" s="131"/>
      <c r="AD29" s="218"/>
      <c r="AE29" s="226"/>
      <c r="AF29" s="154"/>
      <c r="AG29" s="224"/>
      <c r="AH29" s="2"/>
      <c r="AI29" s="203"/>
      <c r="AJ29" s="199"/>
      <c r="AK29" s="200"/>
      <c r="AL29" s="201"/>
      <c r="AM29" s="131"/>
      <c r="AN29" s="232"/>
    </row>
    <row r="30" spans="1:41" ht="45" customHeight="1">
      <c r="A30" s="232"/>
      <c r="B30" s="131"/>
      <c r="C30" s="207"/>
      <c r="D30" s="207"/>
      <c r="E30" s="207"/>
      <c r="F30" s="223"/>
      <c r="G30" s="2"/>
      <c r="H30" s="8"/>
      <c r="I30" s="153"/>
      <c r="J30" s="270"/>
      <c r="K30" s="131"/>
      <c r="L30" s="131"/>
      <c r="M30" s="131"/>
      <c r="N30" s="131"/>
      <c r="O30" s="153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54"/>
      <c r="AA30" s="131"/>
      <c r="AB30" s="131"/>
      <c r="AC30" s="131"/>
      <c r="AD30" s="131"/>
      <c r="AE30" s="226"/>
      <c r="AF30" s="154"/>
      <c r="AG30" s="7"/>
      <c r="AH30" s="5"/>
      <c r="AI30" s="202">
        <v>5</v>
      </c>
      <c r="AJ30" s="196" t="str">
        <f>IFERROR(VLOOKUP($AG$28&amp;AI30-4,抽選結果!$B:$D,3,FALSE),"")</f>
        <v>ＩＳＯＳＯＣＣＥＲＣＬＵＢ</v>
      </c>
      <c r="AK30" s="197"/>
      <c r="AL30" s="198"/>
      <c r="AM30" s="131"/>
      <c r="AN30" s="232"/>
    </row>
    <row r="31" spans="1:41" ht="45" customHeight="1">
      <c r="A31" s="232"/>
      <c r="B31" s="131"/>
      <c r="C31" s="207" t="str">
        <f>IFERROR(VLOOKUP($H$28&amp;F31,抽選結果!$B:$D,3,FALSE),"")</f>
        <v>ｕｎｉｏｎ　ｓｐｏｒｔｓ　ｃｌｕｂ</v>
      </c>
      <c r="D31" s="207"/>
      <c r="E31" s="207"/>
      <c r="F31" s="223">
        <v>4</v>
      </c>
      <c r="G31" s="5"/>
      <c r="H31" s="8"/>
      <c r="I31" s="153"/>
      <c r="J31" s="271"/>
      <c r="K31" s="131"/>
      <c r="L31" s="131"/>
      <c r="M31" s="131"/>
      <c r="N31" s="131"/>
      <c r="O31" s="153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54"/>
      <c r="AA31" s="131"/>
      <c r="AB31" s="131"/>
      <c r="AC31" s="131"/>
      <c r="AD31" s="131"/>
      <c r="AE31" s="227"/>
      <c r="AF31" s="154"/>
      <c r="AG31" s="1"/>
      <c r="AH31" s="1"/>
      <c r="AI31" s="203"/>
      <c r="AJ31" s="199"/>
      <c r="AK31" s="200"/>
      <c r="AL31" s="201"/>
      <c r="AM31" s="131"/>
      <c r="AN31" s="232"/>
    </row>
    <row r="32" spans="1:41" ht="45" customHeight="1" thickBot="1">
      <c r="A32" s="233"/>
      <c r="B32" s="131"/>
      <c r="C32" s="207"/>
      <c r="D32" s="207"/>
      <c r="E32" s="207"/>
      <c r="F32" s="223"/>
      <c r="G32" s="1"/>
      <c r="H32" s="1"/>
      <c r="I32" s="153"/>
      <c r="J32" s="131"/>
      <c r="K32" s="131"/>
      <c r="L32" s="131"/>
      <c r="M32" s="131"/>
      <c r="N32" s="131"/>
      <c r="O32" s="153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54"/>
      <c r="AA32" s="131"/>
      <c r="AB32" s="131"/>
      <c r="AC32" s="131"/>
      <c r="AD32" s="131"/>
      <c r="AE32" s="131"/>
      <c r="AF32" s="154"/>
      <c r="AG32" s="131"/>
      <c r="AH32" s="131"/>
      <c r="AI32" s="131"/>
      <c r="AJ32" s="131"/>
      <c r="AK32" s="131"/>
      <c r="AL32" s="131"/>
      <c r="AM32" s="131"/>
      <c r="AN32" s="233"/>
    </row>
    <row r="33" ht="14.25" thickTop="1"/>
  </sheetData>
  <mergeCells count="101">
    <mergeCell ref="C27:E28"/>
    <mergeCell ref="AD26:AD29"/>
    <mergeCell ref="AD22:AD25"/>
    <mergeCell ref="F18:F19"/>
    <mergeCell ref="F20:F21"/>
    <mergeCell ref="T20:U26"/>
    <mergeCell ref="J24:J27"/>
    <mergeCell ref="J20:J23"/>
    <mergeCell ref="K22:K25"/>
    <mergeCell ref="H28:H29"/>
    <mergeCell ref="F27:F28"/>
    <mergeCell ref="J28:J31"/>
    <mergeCell ref="P20:P22"/>
    <mergeCell ref="P25:P27"/>
    <mergeCell ref="Y25:Y27"/>
    <mergeCell ref="Y20:Y22"/>
    <mergeCell ref="A1:AN1"/>
    <mergeCell ref="I4:N4"/>
    <mergeCell ref="M15:M22"/>
    <mergeCell ref="AB11:AB12"/>
    <mergeCell ref="AB15:AB22"/>
    <mergeCell ref="AJ15:AL16"/>
    <mergeCell ref="AG8:AG9"/>
    <mergeCell ref="AJ21:AL22"/>
    <mergeCell ref="AE6:AE9"/>
    <mergeCell ref="AD12:AD15"/>
    <mergeCell ref="H18:H19"/>
    <mergeCell ref="AG18:AG19"/>
    <mergeCell ref="AE14:AE17"/>
    <mergeCell ref="A5:A22"/>
    <mergeCell ref="C5:E6"/>
    <mergeCell ref="F5:F6"/>
    <mergeCell ref="F9:F10"/>
    <mergeCell ref="M11:M12"/>
    <mergeCell ref="K8:K11"/>
    <mergeCell ref="AG2:AM2"/>
    <mergeCell ref="C3:E3"/>
    <mergeCell ref="AJ10:AL11"/>
    <mergeCell ref="AA4:AF4"/>
    <mergeCell ref="O4:Z4"/>
    <mergeCell ref="A25:A32"/>
    <mergeCell ref="AN25:AN32"/>
    <mergeCell ref="C16:E17"/>
    <mergeCell ref="C18:E19"/>
    <mergeCell ref="C20:E21"/>
    <mergeCell ref="F16:F17"/>
    <mergeCell ref="J14:J17"/>
    <mergeCell ref="AJ26:AL27"/>
    <mergeCell ref="AJ28:AL29"/>
    <mergeCell ref="AJ30:AL31"/>
    <mergeCell ref="C29:E30"/>
    <mergeCell ref="F29:F30"/>
    <mergeCell ref="C31:E32"/>
    <mergeCell ref="F31:F32"/>
    <mergeCell ref="F25:F26"/>
    <mergeCell ref="C25:E26"/>
    <mergeCell ref="AN5:AN22"/>
    <mergeCell ref="T13:U17"/>
    <mergeCell ref="AJ19:AL20"/>
    <mergeCell ref="AA25:AA26"/>
    <mergeCell ref="AI15:AI16"/>
    <mergeCell ref="K26:K29"/>
    <mergeCell ref="AE10:AE13"/>
    <mergeCell ref="AE20:AE23"/>
    <mergeCell ref="AJ25:AL25"/>
    <mergeCell ref="AG4:AL4"/>
    <mergeCell ref="AB25:AB26"/>
    <mergeCell ref="AI17:AI18"/>
    <mergeCell ref="M25:M26"/>
    <mergeCell ref="AG28:AG29"/>
    <mergeCell ref="AE28:AE31"/>
    <mergeCell ref="AE24:AE27"/>
    <mergeCell ref="AI28:AI29"/>
    <mergeCell ref="AI30:AI31"/>
    <mergeCell ref="AI19:AI20"/>
    <mergeCell ref="AI21:AI22"/>
    <mergeCell ref="AI26:AI27"/>
    <mergeCell ref="P15:P17"/>
    <mergeCell ref="Y15:Y17"/>
    <mergeCell ref="C4:H4"/>
    <mergeCell ref="C24:E24"/>
    <mergeCell ref="J6:J9"/>
    <mergeCell ref="AJ8:AL9"/>
    <mergeCell ref="AJ6:AL7"/>
    <mergeCell ref="AI10:AI11"/>
    <mergeCell ref="AI8:AI9"/>
    <mergeCell ref="AI6:AI7"/>
    <mergeCell ref="AD8:AD11"/>
    <mergeCell ref="C9:E10"/>
    <mergeCell ref="J10:J13"/>
    <mergeCell ref="K12:K15"/>
    <mergeCell ref="C11:E12"/>
    <mergeCell ref="F11:F12"/>
    <mergeCell ref="C7:E8"/>
    <mergeCell ref="F7:F8"/>
    <mergeCell ref="AA11:AA12"/>
    <mergeCell ref="AJ17:AL18"/>
    <mergeCell ref="H8:H9"/>
    <mergeCell ref="P10:P12"/>
    <mergeCell ref="Y10:Y12"/>
    <mergeCell ref="AJ24:AL24"/>
  </mergeCells>
  <phoneticPr fontId="1"/>
  <printOptions horizontalCentered="1"/>
  <pageMargins left="0.59055118110236227" right="0.59055118110236227" top="0.78740157480314965" bottom="0.78740157480314965" header="0" footer="0.51181102362204722"/>
  <pageSetup paperSize="9" scale="53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4"/>
  <sheetViews>
    <sheetView view="pageBreakPreview" zoomScaleNormal="100" zoomScaleSheetLayoutView="100" workbookViewId="0"/>
  </sheetViews>
  <sheetFormatPr defaultRowHeight="13.5"/>
  <cols>
    <col min="1" max="11" width="5.625" customWidth="1"/>
    <col min="12" max="12" width="6.5" customWidth="1"/>
    <col min="13" max="28" width="5.625" customWidth="1"/>
  </cols>
  <sheetData>
    <row r="1" spans="1:27" ht="23.1" customHeight="1">
      <c r="A1" s="36" t="s">
        <v>84</v>
      </c>
      <c r="B1" s="36"/>
      <c r="C1" s="36"/>
      <c r="D1" s="275">
        <f>組み合わせ!C4</f>
        <v>44569</v>
      </c>
      <c r="E1" s="276"/>
      <c r="F1" s="276"/>
      <c r="G1" s="36"/>
      <c r="H1" s="36" t="s">
        <v>85</v>
      </c>
      <c r="I1" s="131"/>
      <c r="J1" s="131"/>
      <c r="K1" s="131"/>
      <c r="L1" s="131"/>
      <c r="M1" s="131"/>
      <c r="N1" s="131"/>
      <c r="O1" s="276" t="s">
        <v>86</v>
      </c>
      <c r="P1" s="276"/>
      <c r="Q1" s="276"/>
      <c r="R1" s="131"/>
      <c r="S1" s="277" t="str">
        <f>組み合わせ!A5</f>
        <v>真岡市総合運動公園運動広場</v>
      </c>
      <c r="T1" s="277"/>
      <c r="U1" s="277"/>
      <c r="V1" s="277"/>
      <c r="W1" s="277"/>
      <c r="X1" s="277"/>
      <c r="Y1" s="277"/>
      <c r="Z1" s="277"/>
      <c r="AA1" s="277"/>
    </row>
    <row r="2" spans="1:27" ht="23.1" customHeight="1">
      <c r="A2" s="36"/>
      <c r="B2" s="36"/>
      <c r="C2" s="36"/>
      <c r="D2" s="284"/>
      <c r="E2" s="285"/>
      <c r="F2" s="285"/>
      <c r="G2" s="36"/>
      <c r="H2" s="36"/>
      <c r="I2" s="36"/>
      <c r="J2" s="36"/>
      <c r="O2" s="25"/>
      <c r="P2" s="25"/>
      <c r="Q2" s="25"/>
      <c r="R2" s="37"/>
      <c r="S2" s="286"/>
      <c r="T2" s="286"/>
      <c r="U2" s="286"/>
      <c r="V2" s="286"/>
      <c r="W2" s="286"/>
      <c r="X2" s="286"/>
      <c r="Y2" s="286"/>
      <c r="Z2" s="286"/>
      <c r="AA2" s="286"/>
    </row>
    <row r="3" spans="1:27" ht="23.1" customHeight="1">
      <c r="A3" s="36"/>
      <c r="E3" s="36"/>
      <c r="F3" s="38"/>
      <c r="G3" s="38"/>
      <c r="H3" s="38"/>
      <c r="I3" s="38"/>
      <c r="J3" s="38"/>
      <c r="K3" s="38"/>
      <c r="L3" s="38"/>
      <c r="M3" s="38"/>
      <c r="N3" s="38"/>
      <c r="O3" s="276"/>
      <c r="P3" s="276"/>
      <c r="Q3" s="276"/>
      <c r="R3" s="37"/>
      <c r="S3" s="37"/>
      <c r="T3" s="37"/>
      <c r="U3" s="37"/>
      <c r="V3" s="37"/>
      <c r="W3" s="37"/>
    </row>
    <row r="4" spans="1:27" ht="20.100000000000001" customHeight="1">
      <c r="A4" s="36"/>
      <c r="B4" s="36"/>
      <c r="C4" s="36"/>
      <c r="D4" s="36"/>
      <c r="E4" s="36"/>
      <c r="F4" s="276" t="s">
        <v>73</v>
      </c>
      <c r="G4" s="276"/>
      <c r="H4" s="36"/>
      <c r="P4" s="25"/>
      <c r="Q4" s="25"/>
      <c r="R4" s="25"/>
      <c r="S4" s="276" t="s">
        <v>77</v>
      </c>
      <c r="T4" s="276"/>
      <c r="U4" s="36"/>
      <c r="V4" s="37"/>
      <c r="W4" s="37"/>
      <c r="X4" s="37"/>
    </row>
    <row r="5" spans="1:27" ht="20.100000000000001" customHeight="1" thickBot="1">
      <c r="A5" s="1"/>
      <c r="B5" s="1"/>
      <c r="C5" s="1"/>
      <c r="D5" s="1"/>
      <c r="E5" s="1"/>
      <c r="F5" s="1"/>
      <c r="G5" s="136"/>
      <c r="H5" s="128"/>
      <c r="I5" s="128"/>
      <c r="J5" s="128"/>
      <c r="K5" s="128"/>
      <c r="L5" s="128"/>
      <c r="M5" s="128"/>
      <c r="N5" s="128"/>
      <c r="O5" s="129"/>
      <c r="P5" s="128"/>
      <c r="Q5" s="128"/>
      <c r="R5" s="128"/>
      <c r="S5" s="130"/>
      <c r="T5" s="5"/>
      <c r="U5" s="5"/>
      <c r="V5" s="1"/>
      <c r="W5" s="1"/>
      <c r="X5" s="1"/>
      <c r="Y5" s="1"/>
    </row>
    <row r="6" spans="1:27" ht="20.100000000000001" customHeight="1" thickTop="1">
      <c r="A6" s="1"/>
      <c r="B6" s="1"/>
      <c r="C6" s="165"/>
      <c r="D6" s="137"/>
      <c r="E6" s="166"/>
      <c r="F6" s="167"/>
      <c r="G6" s="137"/>
      <c r="H6" s="140"/>
      <c r="I6" s="2"/>
      <c r="J6" s="2"/>
      <c r="K6" s="3"/>
      <c r="L6" s="1"/>
      <c r="M6" s="1"/>
      <c r="N6" s="1"/>
      <c r="P6" s="1"/>
      <c r="Q6" s="165"/>
      <c r="R6" s="137"/>
      <c r="S6" s="166"/>
      <c r="T6" s="167"/>
      <c r="U6" s="137"/>
      <c r="V6" s="140"/>
      <c r="W6" s="8"/>
      <c r="X6" s="1"/>
      <c r="Y6" s="1"/>
    </row>
    <row r="7" spans="1:27" ht="20.100000000000001" customHeight="1">
      <c r="A7" s="1"/>
      <c r="B7" s="1"/>
      <c r="C7" s="136"/>
      <c r="D7" s="128"/>
      <c r="E7" s="7"/>
      <c r="F7" s="8"/>
      <c r="G7" s="128"/>
      <c r="H7" s="130"/>
      <c r="I7" s="128"/>
      <c r="J7" s="1"/>
      <c r="K7" s="7"/>
      <c r="L7" s="1"/>
      <c r="M7" s="1"/>
      <c r="N7" s="1"/>
      <c r="P7" s="1"/>
      <c r="Q7" s="136"/>
      <c r="R7" s="128"/>
      <c r="S7" s="7"/>
      <c r="T7" s="8"/>
      <c r="U7" s="128"/>
      <c r="V7" s="130"/>
      <c r="W7" s="8"/>
      <c r="X7" s="1"/>
      <c r="Y7" s="1"/>
    </row>
    <row r="8" spans="1:27" ht="20.100000000000001" customHeight="1">
      <c r="A8" s="1"/>
      <c r="B8" s="222">
        <v>1</v>
      </c>
      <c r="C8" s="222"/>
      <c r="D8" s="1"/>
      <c r="E8" s="222">
        <v>2</v>
      </c>
      <c r="F8" s="222"/>
      <c r="G8" s="1"/>
      <c r="H8" s="222">
        <v>3</v>
      </c>
      <c r="I8" s="222"/>
      <c r="J8" s="1"/>
      <c r="K8" s="222">
        <v>4</v>
      </c>
      <c r="L8" s="222"/>
      <c r="M8" s="1"/>
      <c r="N8" s="1"/>
      <c r="P8" s="222">
        <v>5</v>
      </c>
      <c r="Q8" s="222"/>
      <c r="R8" s="1"/>
      <c r="S8" s="222">
        <v>6</v>
      </c>
      <c r="T8" s="222"/>
      <c r="U8" s="1"/>
      <c r="V8" s="222">
        <v>7</v>
      </c>
      <c r="W8" s="222"/>
      <c r="X8" s="1"/>
      <c r="Y8" s="222"/>
      <c r="Z8" s="222"/>
    </row>
    <row r="9" spans="1:27" ht="20.100000000000001" customHeight="1">
      <c r="A9" s="1"/>
      <c r="B9" s="278" t="str">
        <f>組み合わせ!C5</f>
        <v>栃木サッカークラブ　Ｕ－１２</v>
      </c>
      <c r="C9" s="278"/>
      <c r="D9" s="40"/>
      <c r="E9" s="279" t="str">
        <f>組み合わせ!C7</f>
        <v>ＦＣバジェルボ那須烏山</v>
      </c>
      <c r="F9" s="279"/>
      <c r="G9" s="41"/>
      <c r="H9" s="280" t="str">
        <f>組み合わせ!C9</f>
        <v>ともぞうサッカークラブ</v>
      </c>
      <c r="I9" s="280"/>
      <c r="J9" s="41"/>
      <c r="K9" s="281" t="str">
        <f>組み合わせ!C11</f>
        <v>益子ＳＣ</v>
      </c>
      <c r="L9" s="281"/>
      <c r="M9" s="41"/>
      <c r="N9" s="41"/>
      <c r="P9" s="282" t="str">
        <f>組み合わせ!C16</f>
        <v>ＴＥＡＭリフレＳＣ</v>
      </c>
      <c r="Q9" s="282"/>
      <c r="R9" s="41"/>
      <c r="S9" s="281" t="str">
        <f>組み合わせ!C18</f>
        <v>ＦＣみらい</v>
      </c>
      <c r="T9" s="281"/>
      <c r="U9" s="41"/>
      <c r="V9" s="283" t="str">
        <f>組み合わせ!C20</f>
        <v>御厨フットボールクラブ</v>
      </c>
      <c r="W9" s="283"/>
      <c r="X9" s="41"/>
      <c r="Y9" s="281"/>
      <c r="Z9" s="281"/>
    </row>
    <row r="10" spans="1:27" ht="20.100000000000001" customHeight="1">
      <c r="A10" s="1"/>
      <c r="B10" s="278"/>
      <c r="C10" s="278"/>
      <c r="D10" s="40"/>
      <c r="E10" s="279"/>
      <c r="F10" s="279"/>
      <c r="G10" s="41"/>
      <c r="H10" s="280"/>
      <c r="I10" s="280"/>
      <c r="J10" s="41"/>
      <c r="K10" s="281"/>
      <c r="L10" s="281"/>
      <c r="M10" s="41"/>
      <c r="N10" s="41"/>
      <c r="O10" s="41"/>
      <c r="P10" s="282"/>
      <c r="Q10" s="282"/>
      <c r="R10" s="41"/>
      <c r="S10" s="281"/>
      <c r="T10" s="281"/>
      <c r="U10" s="41"/>
      <c r="V10" s="283"/>
      <c r="W10" s="283"/>
      <c r="X10" s="41"/>
      <c r="Y10" s="281"/>
      <c r="Z10" s="281"/>
    </row>
    <row r="11" spans="1:27" ht="20.100000000000001" customHeight="1">
      <c r="A11" s="1"/>
      <c r="B11" s="278"/>
      <c r="C11" s="278"/>
      <c r="D11" s="40"/>
      <c r="E11" s="279"/>
      <c r="F11" s="279"/>
      <c r="G11" s="41"/>
      <c r="H11" s="280"/>
      <c r="I11" s="280"/>
      <c r="J11" s="41"/>
      <c r="K11" s="281"/>
      <c r="L11" s="281"/>
      <c r="M11" s="41"/>
      <c r="N11" s="41"/>
      <c r="O11" s="41"/>
      <c r="P11" s="282"/>
      <c r="Q11" s="282"/>
      <c r="R11" s="41"/>
      <c r="S11" s="281"/>
      <c r="T11" s="281"/>
      <c r="U11" s="41"/>
      <c r="V11" s="283"/>
      <c r="W11" s="283"/>
      <c r="X11" s="41"/>
      <c r="Y11" s="281"/>
      <c r="Z11" s="281"/>
    </row>
    <row r="12" spans="1:27" ht="20.100000000000001" customHeight="1">
      <c r="A12" s="1"/>
      <c r="B12" s="278"/>
      <c r="C12" s="278"/>
      <c r="D12" s="40"/>
      <c r="E12" s="279"/>
      <c r="F12" s="279"/>
      <c r="G12" s="41"/>
      <c r="H12" s="280"/>
      <c r="I12" s="280"/>
      <c r="J12" s="41"/>
      <c r="K12" s="281"/>
      <c r="L12" s="281"/>
      <c r="M12" s="41"/>
      <c r="N12" s="41"/>
      <c r="O12" s="41"/>
      <c r="P12" s="282"/>
      <c r="Q12" s="282"/>
      <c r="R12" s="41"/>
      <c r="S12" s="281"/>
      <c r="T12" s="281"/>
      <c r="U12" s="41"/>
      <c r="V12" s="283"/>
      <c r="W12" s="283"/>
      <c r="X12" s="41"/>
      <c r="Y12" s="281"/>
      <c r="Z12" s="281"/>
    </row>
    <row r="13" spans="1:27" ht="20.100000000000001" customHeight="1">
      <c r="A13" s="1"/>
      <c r="B13" s="278"/>
      <c r="C13" s="278"/>
      <c r="D13" s="40"/>
      <c r="E13" s="279"/>
      <c r="F13" s="279"/>
      <c r="G13" s="41"/>
      <c r="H13" s="280"/>
      <c r="I13" s="280"/>
      <c r="J13" s="41"/>
      <c r="K13" s="281"/>
      <c r="L13" s="281"/>
      <c r="M13" s="41"/>
      <c r="N13" s="41"/>
      <c r="O13" s="41"/>
      <c r="P13" s="282"/>
      <c r="Q13" s="282"/>
      <c r="R13" s="41"/>
      <c r="S13" s="281"/>
      <c r="T13" s="281"/>
      <c r="U13" s="41"/>
      <c r="V13" s="283"/>
      <c r="W13" s="283"/>
      <c r="X13" s="41"/>
      <c r="Y13" s="281"/>
      <c r="Z13" s="281"/>
    </row>
    <row r="14" spans="1:27" ht="20.100000000000001" customHeight="1">
      <c r="A14" s="1"/>
      <c r="B14" s="278"/>
      <c r="C14" s="278"/>
      <c r="D14" s="40"/>
      <c r="E14" s="279"/>
      <c r="F14" s="279"/>
      <c r="G14" s="41"/>
      <c r="H14" s="280"/>
      <c r="I14" s="280"/>
      <c r="J14" s="41"/>
      <c r="K14" s="281"/>
      <c r="L14" s="281"/>
      <c r="M14" s="41"/>
      <c r="N14" s="41"/>
      <c r="O14" s="41"/>
      <c r="P14" s="282"/>
      <c r="Q14" s="282"/>
      <c r="R14" s="41"/>
      <c r="S14" s="281"/>
      <c r="T14" s="281"/>
      <c r="U14" s="41"/>
      <c r="V14" s="283"/>
      <c r="W14" s="283"/>
      <c r="X14" s="41"/>
      <c r="Y14" s="281"/>
      <c r="Z14" s="281"/>
    </row>
    <row r="15" spans="1:27" ht="20.100000000000001" customHeight="1">
      <c r="A15" s="1"/>
      <c r="B15" s="278"/>
      <c r="C15" s="278"/>
      <c r="D15" s="40"/>
      <c r="E15" s="279"/>
      <c r="F15" s="279"/>
      <c r="G15" s="41"/>
      <c r="H15" s="280"/>
      <c r="I15" s="280"/>
      <c r="J15" s="41"/>
      <c r="K15" s="281"/>
      <c r="L15" s="281"/>
      <c r="M15" s="41"/>
      <c r="N15" s="41"/>
      <c r="O15" s="41"/>
      <c r="P15" s="282"/>
      <c r="Q15" s="282"/>
      <c r="R15" s="41"/>
      <c r="S15" s="281"/>
      <c r="T15" s="281"/>
      <c r="U15" s="41"/>
      <c r="V15" s="283"/>
      <c r="W15" s="283"/>
      <c r="X15" s="41"/>
      <c r="Y15" s="281"/>
      <c r="Z15" s="281"/>
    </row>
    <row r="16" spans="1:27" ht="20.100000000000001" customHeight="1">
      <c r="A16" s="1"/>
      <c r="B16" s="278"/>
      <c r="C16" s="278"/>
      <c r="D16" s="40"/>
      <c r="E16" s="279"/>
      <c r="F16" s="279"/>
      <c r="G16" s="41"/>
      <c r="H16" s="280"/>
      <c r="I16" s="280"/>
      <c r="J16" s="41"/>
      <c r="K16" s="281"/>
      <c r="L16" s="281"/>
      <c r="M16" s="41"/>
      <c r="N16" s="41"/>
      <c r="O16" s="41"/>
      <c r="P16" s="282"/>
      <c r="Q16" s="282"/>
      <c r="R16" s="41"/>
      <c r="S16" s="281"/>
      <c r="T16" s="281"/>
      <c r="U16" s="41"/>
      <c r="V16" s="283"/>
      <c r="W16" s="283"/>
      <c r="X16" s="41"/>
      <c r="Y16" s="281"/>
      <c r="Z16" s="281"/>
    </row>
    <row r="17" spans="1:26" ht="20.100000000000001" customHeight="1">
      <c r="A17" s="1"/>
      <c r="B17" s="278"/>
      <c r="C17" s="278"/>
      <c r="D17" s="40"/>
      <c r="E17" s="279"/>
      <c r="F17" s="279"/>
      <c r="G17" s="41"/>
      <c r="H17" s="280"/>
      <c r="I17" s="280"/>
      <c r="J17" s="41"/>
      <c r="K17" s="281"/>
      <c r="L17" s="281"/>
      <c r="M17" s="41"/>
      <c r="N17" s="41"/>
      <c r="O17" s="41"/>
      <c r="P17" s="282"/>
      <c r="Q17" s="282"/>
      <c r="R17" s="41"/>
      <c r="S17" s="281"/>
      <c r="T17" s="281"/>
      <c r="U17" s="41"/>
      <c r="V17" s="283"/>
      <c r="W17" s="283"/>
      <c r="X17" s="41"/>
      <c r="Y17" s="281"/>
      <c r="Z17" s="281"/>
    </row>
    <row r="18" spans="1:26" ht="20.100000000000001" customHeight="1">
      <c r="A18" s="35"/>
      <c r="B18" s="35"/>
      <c r="C18" s="35"/>
      <c r="D18" s="35"/>
      <c r="E18" s="3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5"/>
      <c r="X18" s="35"/>
      <c r="Y18" s="35"/>
    </row>
    <row r="19" spans="1:26" ht="17.100000000000001" customHeight="1">
      <c r="C19" s="73" t="s">
        <v>87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287" t="s">
        <v>88</v>
      </c>
      <c r="W19" s="287"/>
      <c r="X19" s="287"/>
      <c r="Y19" s="287"/>
      <c r="Z19" s="13"/>
    </row>
    <row r="20" spans="1:26" ht="17.100000000000001" customHeight="1">
      <c r="C20" s="222" t="s">
        <v>89</v>
      </c>
      <c r="D20" s="222" t="s">
        <v>90</v>
      </c>
      <c r="E20" s="288">
        <v>0.39583333333333331</v>
      </c>
      <c r="F20" s="288"/>
      <c r="G20" s="289" t="str">
        <f>B9</f>
        <v>栃木サッカークラブ　Ｕ－１２</v>
      </c>
      <c r="H20" s="289"/>
      <c r="I20" s="289"/>
      <c r="J20" s="289"/>
      <c r="K20" s="222">
        <f>M20+M21+M22</f>
        <v>11</v>
      </c>
      <c r="L20" s="290" t="s">
        <v>91</v>
      </c>
      <c r="M20" s="143">
        <v>4</v>
      </c>
      <c r="N20" s="143" t="s">
        <v>92</v>
      </c>
      <c r="O20" s="143">
        <v>0</v>
      </c>
      <c r="P20" s="290" t="s">
        <v>93</v>
      </c>
      <c r="Q20" s="222">
        <f>O20+O21+O22</f>
        <v>1</v>
      </c>
      <c r="R20" s="291" t="str">
        <f>E9</f>
        <v>ＦＣバジェルボ那須烏山</v>
      </c>
      <c r="S20" s="291"/>
      <c r="T20" s="291"/>
      <c r="U20" s="291"/>
      <c r="V20" s="222" t="s">
        <v>94</v>
      </c>
      <c r="W20" s="222"/>
      <c r="X20" s="222"/>
      <c r="Y20" s="222"/>
      <c r="Z20" s="12"/>
    </row>
    <row r="21" spans="1:26" ht="17.100000000000001" customHeight="1">
      <c r="C21" s="222"/>
      <c r="D21" s="222"/>
      <c r="E21" s="288"/>
      <c r="F21" s="288"/>
      <c r="G21" s="289"/>
      <c r="H21" s="289"/>
      <c r="I21" s="289"/>
      <c r="J21" s="289"/>
      <c r="K21" s="222"/>
      <c r="L21" s="290"/>
      <c r="M21" s="143">
        <v>3</v>
      </c>
      <c r="N21" s="143" t="s">
        <v>92</v>
      </c>
      <c r="O21" s="143">
        <v>0</v>
      </c>
      <c r="P21" s="290"/>
      <c r="Q21" s="222"/>
      <c r="R21" s="291"/>
      <c r="S21" s="291"/>
      <c r="T21" s="291"/>
      <c r="U21" s="291"/>
      <c r="V21" s="222"/>
      <c r="W21" s="222"/>
      <c r="X21" s="222"/>
      <c r="Y21" s="222"/>
      <c r="Z21" s="12"/>
    </row>
    <row r="22" spans="1:26" ht="17.100000000000001" customHeight="1">
      <c r="C22" s="222"/>
      <c r="D22" s="222"/>
      <c r="E22" s="288"/>
      <c r="F22" s="288"/>
      <c r="G22" s="289"/>
      <c r="H22" s="289"/>
      <c r="I22" s="289"/>
      <c r="J22" s="289"/>
      <c r="K22" s="222"/>
      <c r="L22" s="290"/>
      <c r="M22" s="143">
        <v>4</v>
      </c>
      <c r="N22" s="143" t="s">
        <v>92</v>
      </c>
      <c r="O22" s="143">
        <v>1</v>
      </c>
      <c r="P22" s="290"/>
      <c r="Q22" s="222"/>
      <c r="R22" s="291"/>
      <c r="S22" s="291"/>
      <c r="T22" s="291"/>
      <c r="U22" s="291"/>
      <c r="V22" s="222"/>
      <c r="W22" s="222"/>
      <c r="X22" s="222"/>
      <c r="Y22" s="222"/>
      <c r="Z22" s="12"/>
    </row>
    <row r="23" spans="1:26" ht="17.100000000000001" customHeight="1">
      <c r="C23" s="157"/>
      <c r="D23" s="157"/>
      <c r="E23" s="161"/>
      <c r="F23" s="161"/>
      <c r="G23" s="162"/>
      <c r="H23" s="162"/>
      <c r="I23" s="162"/>
      <c r="J23" s="162"/>
      <c r="K23" s="157"/>
      <c r="L23" s="158"/>
      <c r="M23" s="157"/>
      <c r="N23" s="157"/>
      <c r="O23" s="157"/>
      <c r="P23" s="158"/>
      <c r="Q23" s="157"/>
      <c r="R23" s="163"/>
      <c r="S23" s="163"/>
      <c r="T23" s="163"/>
      <c r="U23" s="163"/>
      <c r="V23" s="157"/>
      <c r="W23" s="157"/>
      <c r="X23" s="157"/>
      <c r="Y23" s="157"/>
      <c r="Z23" s="164"/>
    </row>
    <row r="24" spans="1:26" ht="17.100000000000001" customHeight="1">
      <c r="C24" s="222" t="s">
        <v>95</v>
      </c>
      <c r="D24" s="222" t="s">
        <v>90</v>
      </c>
      <c r="E24" s="288">
        <v>0.39583333333333331</v>
      </c>
      <c r="F24" s="288"/>
      <c r="G24" s="292" t="str">
        <f>H9</f>
        <v>ともぞうサッカークラブ</v>
      </c>
      <c r="H24" s="292"/>
      <c r="I24" s="292"/>
      <c r="J24" s="292"/>
      <c r="K24" s="222">
        <f>M24+M25+M26</f>
        <v>16</v>
      </c>
      <c r="L24" s="290" t="s">
        <v>91</v>
      </c>
      <c r="M24" s="143">
        <v>6</v>
      </c>
      <c r="N24" s="143" t="s">
        <v>92</v>
      </c>
      <c r="O24" s="143">
        <v>0</v>
      </c>
      <c r="P24" s="290" t="s">
        <v>93</v>
      </c>
      <c r="Q24" s="222">
        <f>O24+O25+O26</f>
        <v>0</v>
      </c>
      <c r="R24" s="293" t="str">
        <f>K9</f>
        <v>益子ＳＣ</v>
      </c>
      <c r="S24" s="293"/>
      <c r="T24" s="293"/>
      <c r="U24" s="293"/>
      <c r="V24" s="222" t="s">
        <v>96</v>
      </c>
      <c r="W24" s="222"/>
      <c r="X24" s="222"/>
      <c r="Y24" s="222"/>
      <c r="Z24" s="12"/>
    </row>
    <row r="25" spans="1:26" ht="17.100000000000001" customHeight="1">
      <c r="C25" s="222"/>
      <c r="D25" s="222"/>
      <c r="E25" s="288"/>
      <c r="F25" s="288"/>
      <c r="G25" s="292"/>
      <c r="H25" s="292"/>
      <c r="I25" s="292"/>
      <c r="J25" s="292"/>
      <c r="K25" s="222"/>
      <c r="L25" s="290"/>
      <c r="M25" s="143">
        <v>3</v>
      </c>
      <c r="N25" s="143" t="s">
        <v>92</v>
      </c>
      <c r="O25" s="143">
        <v>0</v>
      </c>
      <c r="P25" s="290"/>
      <c r="Q25" s="222"/>
      <c r="R25" s="293"/>
      <c r="S25" s="293"/>
      <c r="T25" s="293"/>
      <c r="U25" s="293"/>
      <c r="V25" s="222"/>
      <c r="W25" s="222"/>
      <c r="X25" s="222"/>
      <c r="Y25" s="222"/>
      <c r="Z25" s="12"/>
    </row>
    <row r="26" spans="1:26" ht="17.100000000000001" customHeight="1">
      <c r="C26" s="222"/>
      <c r="D26" s="222"/>
      <c r="E26" s="288"/>
      <c r="F26" s="288"/>
      <c r="G26" s="292"/>
      <c r="H26" s="292"/>
      <c r="I26" s="292"/>
      <c r="J26" s="292"/>
      <c r="K26" s="222"/>
      <c r="L26" s="290"/>
      <c r="M26" s="143">
        <v>7</v>
      </c>
      <c r="N26" s="143" t="s">
        <v>92</v>
      </c>
      <c r="O26" s="143">
        <v>0</v>
      </c>
      <c r="P26" s="290"/>
      <c r="Q26" s="222"/>
      <c r="R26" s="293"/>
      <c r="S26" s="293"/>
      <c r="T26" s="293"/>
      <c r="U26" s="293"/>
      <c r="V26" s="222"/>
      <c r="W26" s="222"/>
      <c r="X26" s="222"/>
      <c r="Y26" s="222"/>
      <c r="Z26" s="12"/>
    </row>
    <row r="27" spans="1:26" ht="17.100000000000001" customHeight="1">
      <c r="C27" s="1"/>
      <c r="D27" s="10"/>
      <c r="E27" s="1"/>
      <c r="F27" s="1"/>
      <c r="G27" s="45"/>
      <c r="H27" s="45"/>
      <c r="I27" s="45"/>
      <c r="J27" s="45"/>
      <c r="K27" s="63"/>
      <c r="L27" s="44"/>
      <c r="M27" s="143"/>
      <c r="N27" s="143"/>
      <c r="O27" s="143"/>
      <c r="P27" s="44"/>
      <c r="Q27" s="58"/>
      <c r="R27" s="45"/>
      <c r="S27" s="45"/>
      <c r="T27" s="45"/>
      <c r="U27" s="45"/>
      <c r="V27" s="35"/>
      <c r="W27" s="35"/>
      <c r="X27" s="35"/>
      <c r="Y27" s="35"/>
      <c r="Z27" s="35"/>
    </row>
    <row r="28" spans="1:26" ht="17.100000000000001" customHeight="1">
      <c r="C28" s="222" t="s">
        <v>89</v>
      </c>
      <c r="D28" s="222" t="s">
        <v>97</v>
      </c>
      <c r="E28" s="288">
        <v>0.4375</v>
      </c>
      <c r="F28" s="288"/>
      <c r="G28" s="292" t="str">
        <f>P9</f>
        <v>ＴＥＡＭリフレＳＣ</v>
      </c>
      <c r="H28" s="292"/>
      <c r="I28" s="292"/>
      <c r="J28" s="292"/>
      <c r="K28" s="222">
        <f>M28+M29+M30</f>
        <v>1</v>
      </c>
      <c r="L28" s="290" t="s">
        <v>91</v>
      </c>
      <c r="M28" s="143">
        <v>1</v>
      </c>
      <c r="N28" s="143" t="s">
        <v>92</v>
      </c>
      <c r="O28" s="143">
        <v>0</v>
      </c>
      <c r="P28" s="290" t="s">
        <v>93</v>
      </c>
      <c r="Q28" s="222">
        <f>O28+O29+O30</f>
        <v>0</v>
      </c>
      <c r="R28" s="293" t="str">
        <f>S9</f>
        <v>ＦＣみらい</v>
      </c>
      <c r="S28" s="293"/>
      <c r="T28" s="293"/>
      <c r="U28" s="293"/>
      <c r="V28" s="222" t="s">
        <v>98</v>
      </c>
      <c r="W28" s="222"/>
      <c r="X28" s="222"/>
      <c r="Y28" s="222"/>
      <c r="Z28" s="12"/>
    </row>
    <row r="29" spans="1:26" ht="17.100000000000001" customHeight="1">
      <c r="C29" s="222"/>
      <c r="D29" s="222"/>
      <c r="E29" s="288"/>
      <c r="F29" s="288"/>
      <c r="G29" s="292"/>
      <c r="H29" s="292"/>
      <c r="I29" s="292"/>
      <c r="J29" s="292"/>
      <c r="K29" s="222"/>
      <c r="L29" s="290"/>
      <c r="M29" s="143">
        <v>0</v>
      </c>
      <c r="N29" s="143" t="s">
        <v>92</v>
      </c>
      <c r="O29" s="143">
        <v>0</v>
      </c>
      <c r="P29" s="290"/>
      <c r="Q29" s="222"/>
      <c r="R29" s="293"/>
      <c r="S29" s="293"/>
      <c r="T29" s="293"/>
      <c r="U29" s="293"/>
      <c r="V29" s="222"/>
      <c r="W29" s="222"/>
      <c r="X29" s="222"/>
      <c r="Y29" s="222"/>
      <c r="Z29" s="12"/>
    </row>
    <row r="30" spans="1:26" ht="17.100000000000001" customHeight="1">
      <c r="C30" s="222"/>
      <c r="D30" s="222"/>
      <c r="E30" s="288"/>
      <c r="F30" s="288"/>
      <c r="G30" s="292"/>
      <c r="H30" s="292"/>
      <c r="I30" s="292"/>
      <c r="J30" s="292"/>
      <c r="K30" s="222"/>
      <c r="L30" s="290"/>
      <c r="M30" s="143">
        <v>0</v>
      </c>
      <c r="N30" s="143" t="s">
        <v>92</v>
      </c>
      <c r="O30" s="143">
        <v>0</v>
      </c>
      <c r="P30" s="290"/>
      <c r="Q30" s="222"/>
      <c r="R30" s="293"/>
      <c r="S30" s="293"/>
      <c r="T30" s="293"/>
      <c r="U30" s="293"/>
      <c r="V30" s="222"/>
      <c r="W30" s="222"/>
      <c r="X30" s="222"/>
      <c r="Y30" s="222"/>
      <c r="Z30" s="12"/>
    </row>
    <row r="31" spans="1:26" ht="17.100000000000001" customHeight="1">
      <c r="C31" s="222" t="s">
        <v>95</v>
      </c>
      <c r="D31" s="222" t="s">
        <v>97</v>
      </c>
      <c r="E31" s="288">
        <v>0.4375</v>
      </c>
      <c r="F31" s="288"/>
      <c r="G31" s="294" t="s">
        <v>99</v>
      </c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1"/>
      <c r="W31" s="1"/>
      <c r="X31" s="1"/>
      <c r="Y31" s="1"/>
      <c r="Z31" s="12"/>
    </row>
    <row r="32" spans="1:26" ht="17.100000000000001" customHeight="1">
      <c r="C32" s="222"/>
      <c r="D32" s="222"/>
      <c r="E32" s="288"/>
      <c r="F32" s="288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1"/>
      <c r="W32" s="1"/>
      <c r="X32" s="1"/>
      <c r="Y32" s="1"/>
      <c r="Z32" s="12"/>
    </row>
    <row r="33" spans="3:26" ht="17.100000000000001" customHeight="1">
      <c r="C33" s="222"/>
      <c r="D33" s="222"/>
      <c r="E33" s="288"/>
      <c r="F33" s="288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1"/>
      <c r="W33" s="1"/>
      <c r="X33" s="1"/>
      <c r="Y33" s="1"/>
      <c r="Z33" s="12"/>
    </row>
    <row r="34" spans="3:26" ht="17.100000000000001" customHeight="1">
      <c r="C34" s="1"/>
      <c r="D34" s="10"/>
      <c r="E34" s="1"/>
      <c r="F34" s="1"/>
      <c r="G34" s="45"/>
      <c r="H34" s="45"/>
      <c r="I34" s="45"/>
      <c r="J34" s="45"/>
      <c r="K34" s="63"/>
      <c r="L34" s="44"/>
      <c r="M34" s="143"/>
      <c r="N34" s="143"/>
      <c r="O34" s="143"/>
      <c r="P34" s="44"/>
      <c r="Q34" s="58"/>
      <c r="R34" s="45"/>
      <c r="S34" s="45"/>
      <c r="T34" s="45"/>
      <c r="U34" s="45"/>
      <c r="V34" s="35"/>
      <c r="W34" s="35"/>
      <c r="X34" s="35"/>
      <c r="Y34" s="35"/>
      <c r="Z34" s="35"/>
    </row>
    <row r="35" spans="3:26" ht="17.100000000000001" customHeight="1">
      <c r="C35" s="222" t="s">
        <v>89</v>
      </c>
      <c r="D35" s="222" t="s">
        <v>100</v>
      </c>
      <c r="E35" s="288">
        <v>0.47916666666666669</v>
      </c>
      <c r="F35" s="288"/>
      <c r="G35" s="289" t="str">
        <f>B9</f>
        <v>栃木サッカークラブ　Ｕ－１２</v>
      </c>
      <c r="H35" s="289"/>
      <c r="I35" s="289"/>
      <c r="J35" s="289"/>
      <c r="K35" s="222">
        <f>M35+M36+M37</f>
        <v>2</v>
      </c>
      <c r="L35" s="290" t="s">
        <v>91</v>
      </c>
      <c r="M35" s="143">
        <v>1</v>
      </c>
      <c r="N35" s="143" t="s">
        <v>92</v>
      </c>
      <c r="O35" s="143">
        <v>0</v>
      </c>
      <c r="P35" s="290" t="s">
        <v>93</v>
      </c>
      <c r="Q35" s="222">
        <f>O35+O36+O37</f>
        <v>0</v>
      </c>
      <c r="R35" s="293" t="str">
        <f>H9</f>
        <v>ともぞうサッカークラブ</v>
      </c>
      <c r="S35" s="293"/>
      <c r="T35" s="293"/>
      <c r="U35" s="293"/>
      <c r="V35" s="222" t="s">
        <v>101</v>
      </c>
      <c r="W35" s="222"/>
      <c r="X35" s="222"/>
      <c r="Y35" s="222"/>
      <c r="Z35" s="12"/>
    </row>
    <row r="36" spans="3:26" ht="17.100000000000001" customHeight="1">
      <c r="C36" s="222"/>
      <c r="D36" s="222"/>
      <c r="E36" s="288"/>
      <c r="F36" s="288"/>
      <c r="G36" s="289"/>
      <c r="H36" s="289"/>
      <c r="I36" s="289"/>
      <c r="J36" s="289"/>
      <c r="K36" s="222"/>
      <c r="L36" s="290"/>
      <c r="M36" s="143">
        <v>0</v>
      </c>
      <c r="N36" s="143" t="s">
        <v>92</v>
      </c>
      <c r="O36" s="143">
        <v>0</v>
      </c>
      <c r="P36" s="290"/>
      <c r="Q36" s="222"/>
      <c r="R36" s="293"/>
      <c r="S36" s="293"/>
      <c r="T36" s="293"/>
      <c r="U36" s="293"/>
      <c r="V36" s="222"/>
      <c r="W36" s="222"/>
      <c r="X36" s="222"/>
      <c r="Y36" s="222"/>
      <c r="Z36" s="12"/>
    </row>
    <row r="37" spans="3:26" ht="17.100000000000001" customHeight="1">
      <c r="C37" s="222"/>
      <c r="D37" s="222"/>
      <c r="E37" s="288"/>
      <c r="F37" s="288"/>
      <c r="G37" s="289"/>
      <c r="H37" s="289"/>
      <c r="I37" s="289"/>
      <c r="J37" s="289"/>
      <c r="K37" s="222"/>
      <c r="L37" s="290"/>
      <c r="M37" s="143">
        <v>1</v>
      </c>
      <c r="N37" s="143" t="s">
        <v>92</v>
      </c>
      <c r="O37" s="143">
        <v>0</v>
      </c>
      <c r="P37" s="290"/>
      <c r="Q37" s="222"/>
      <c r="R37" s="293"/>
      <c r="S37" s="293"/>
      <c r="T37" s="293"/>
      <c r="U37" s="293"/>
      <c r="V37" s="222"/>
      <c r="W37" s="222"/>
      <c r="X37" s="222"/>
      <c r="Y37" s="222"/>
      <c r="Z37" s="12"/>
    </row>
    <row r="38" spans="3:26" ht="17.100000000000001" customHeight="1">
      <c r="C38" s="157"/>
      <c r="D38" s="157"/>
      <c r="E38" s="161"/>
      <c r="F38" s="161"/>
      <c r="G38" s="162"/>
      <c r="H38" s="162"/>
      <c r="I38" s="162"/>
      <c r="J38" s="162"/>
      <c r="K38" s="157"/>
      <c r="L38" s="158"/>
      <c r="M38" s="157"/>
      <c r="N38" s="157"/>
      <c r="O38" s="157"/>
      <c r="P38" s="158"/>
      <c r="Q38" s="157"/>
      <c r="R38" s="159"/>
      <c r="S38" s="159"/>
      <c r="T38" s="159"/>
      <c r="U38" s="159"/>
      <c r="V38" s="157"/>
      <c r="W38" s="157"/>
      <c r="X38" s="157"/>
      <c r="Y38" s="157"/>
      <c r="Z38" s="164"/>
    </row>
    <row r="39" spans="3:26" ht="17.100000000000001" customHeight="1">
      <c r="C39" s="222" t="s">
        <v>95</v>
      </c>
      <c r="D39" s="222" t="s">
        <v>100</v>
      </c>
      <c r="E39" s="288">
        <v>0.47916666666666669</v>
      </c>
      <c r="F39" s="288"/>
      <c r="G39" s="295" t="str">
        <f>E9</f>
        <v>ＦＣバジェルボ那須烏山</v>
      </c>
      <c r="H39" s="295"/>
      <c r="I39" s="295"/>
      <c r="J39" s="295"/>
      <c r="K39" s="222">
        <f>M39+M40+M41</f>
        <v>3</v>
      </c>
      <c r="L39" s="290" t="s">
        <v>91</v>
      </c>
      <c r="M39" s="143">
        <v>1</v>
      </c>
      <c r="N39" s="143" t="s">
        <v>92</v>
      </c>
      <c r="O39" s="143">
        <v>1</v>
      </c>
      <c r="P39" s="290" t="s">
        <v>93</v>
      </c>
      <c r="Q39" s="222">
        <f>O39+O40+O41</f>
        <v>1</v>
      </c>
      <c r="R39" s="293" t="str">
        <f>K9</f>
        <v>益子ＳＣ</v>
      </c>
      <c r="S39" s="293"/>
      <c r="T39" s="293"/>
      <c r="U39" s="293"/>
      <c r="V39" s="222" t="s">
        <v>102</v>
      </c>
      <c r="W39" s="222"/>
      <c r="X39" s="222"/>
      <c r="Y39" s="222"/>
      <c r="Z39" s="12"/>
    </row>
    <row r="40" spans="3:26" ht="17.100000000000001" customHeight="1">
      <c r="C40" s="222"/>
      <c r="D40" s="222"/>
      <c r="E40" s="288"/>
      <c r="F40" s="288"/>
      <c r="G40" s="295"/>
      <c r="H40" s="295"/>
      <c r="I40" s="295"/>
      <c r="J40" s="295"/>
      <c r="K40" s="222"/>
      <c r="L40" s="290"/>
      <c r="M40" s="143">
        <v>0</v>
      </c>
      <c r="N40" s="143" t="s">
        <v>92</v>
      </c>
      <c r="O40" s="143">
        <v>0</v>
      </c>
      <c r="P40" s="290"/>
      <c r="Q40" s="222"/>
      <c r="R40" s="293"/>
      <c r="S40" s="293"/>
      <c r="T40" s="293"/>
      <c r="U40" s="293"/>
      <c r="V40" s="222"/>
      <c r="W40" s="222"/>
      <c r="X40" s="222"/>
      <c r="Y40" s="222"/>
      <c r="Z40" s="12"/>
    </row>
    <row r="41" spans="3:26" ht="17.100000000000001" customHeight="1">
      <c r="C41" s="222"/>
      <c r="D41" s="222"/>
      <c r="E41" s="288"/>
      <c r="F41" s="288"/>
      <c r="G41" s="295"/>
      <c r="H41" s="295"/>
      <c r="I41" s="295"/>
      <c r="J41" s="295"/>
      <c r="K41" s="222"/>
      <c r="L41" s="290"/>
      <c r="M41" s="143">
        <v>2</v>
      </c>
      <c r="N41" s="143" t="s">
        <v>92</v>
      </c>
      <c r="O41" s="143">
        <v>0</v>
      </c>
      <c r="P41" s="290"/>
      <c r="Q41" s="222"/>
      <c r="R41" s="293"/>
      <c r="S41" s="293"/>
      <c r="T41" s="293"/>
      <c r="U41" s="293"/>
      <c r="V41" s="222"/>
      <c r="W41" s="222"/>
      <c r="X41" s="222"/>
      <c r="Y41" s="222"/>
      <c r="Z41" s="12"/>
    </row>
    <row r="42" spans="3:26" ht="17.100000000000001" customHeight="1">
      <c r="C42" s="1"/>
      <c r="D42" s="10"/>
      <c r="E42" s="1"/>
      <c r="F42" s="1"/>
      <c r="G42" s="45"/>
      <c r="H42" s="45"/>
      <c r="I42" s="45"/>
      <c r="J42" s="45"/>
      <c r="K42" s="63"/>
      <c r="L42" s="44"/>
      <c r="M42" s="143"/>
      <c r="N42" s="143"/>
      <c r="O42" s="143"/>
      <c r="P42" s="44"/>
      <c r="Q42" s="58"/>
      <c r="R42" s="45"/>
      <c r="S42" s="45"/>
      <c r="T42" s="45"/>
      <c r="U42" s="45"/>
      <c r="V42" s="35"/>
      <c r="W42" s="35"/>
      <c r="X42" s="35"/>
      <c r="Y42" s="35"/>
      <c r="Z42" s="35"/>
    </row>
    <row r="43" spans="3:26" ht="17.100000000000001" customHeight="1">
      <c r="C43" s="222" t="s">
        <v>89</v>
      </c>
      <c r="D43" s="222" t="s">
        <v>103</v>
      </c>
      <c r="E43" s="288">
        <v>0.52083333333333337</v>
      </c>
      <c r="F43" s="288"/>
      <c r="G43" s="293" t="str">
        <f>P9</f>
        <v>ＴＥＡＭリフレＳＣ</v>
      </c>
      <c r="H43" s="293"/>
      <c r="I43" s="293"/>
      <c r="J43" s="293"/>
      <c r="K43" s="222">
        <f>M43+M44+M45</f>
        <v>0</v>
      </c>
      <c r="L43" s="290" t="s">
        <v>91</v>
      </c>
      <c r="M43" s="143">
        <v>0</v>
      </c>
      <c r="N43" s="143" t="s">
        <v>92</v>
      </c>
      <c r="O43" s="143">
        <v>1</v>
      </c>
      <c r="P43" s="290" t="s">
        <v>93</v>
      </c>
      <c r="Q43" s="222">
        <f>O43+O44+O45</f>
        <v>2</v>
      </c>
      <c r="R43" s="292" t="str">
        <f>V9</f>
        <v>御厨フットボールクラブ</v>
      </c>
      <c r="S43" s="292"/>
      <c r="T43" s="292"/>
      <c r="U43" s="292"/>
      <c r="V43" s="222" t="s">
        <v>104</v>
      </c>
      <c r="W43" s="222"/>
      <c r="X43" s="222"/>
      <c r="Y43" s="222"/>
      <c r="Z43" s="12"/>
    </row>
    <row r="44" spans="3:26" ht="17.100000000000001" customHeight="1">
      <c r="C44" s="222"/>
      <c r="D44" s="222"/>
      <c r="E44" s="288"/>
      <c r="F44" s="288"/>
      <c r="G44" s="293"/>
      <c r="H44" s="293"/>
      <c r="I44" s="293"/>
      <c r="J44" s="293"/>
      <c r="K44" s="222"/>
      <c r="L44" s="290"/>
      <c r="M44" s="143">
        <v>0</v>
      </c>
      <c r="N44" s="143" t="s">
        <v>92</v>
      </c>
      <c r="O44" s="143">
        <v>0</v>
      </c>
      <c r="P44" s="290"/>
      <c r="Q44" s="222"/>
      <c r="R44" s="292"/>
      <c r="S44" s="292"/>
      <c r="T44" s="292"/>
      <c r="U44" s="292"/>
      <c r="V44" s="222"/>
      <c r="W44" s="222"/>
      <c r="X44" s="222"/>
      <c r="Y44" s="222"/>
      <c r="Z44" s="12"/>
    </row>
    <row r="45" spans="3:26" ht="17.100000000000001" customHeight="1">
      <c r="C45" s="222"/>
      <c r="D45" s="222"/>
      <c r="E45" s="288"/>
      <c r="F45" s="288"/>
      <c r="G45" s="293"/>
      <c r="H45" s="293"/>
      <c r="I45" s="293"/>
      <c r="J45" s="293"/>
      <c r="K45" s="222"/>
      <c r="L45" s="290"/>
      <c r="M45" s="143">
        <v>0</v>
      </c>
      <c r="N45" s="143" t="s">
        <v>92</v>
      </c>
      <c r="O45" s="143">
        <v>1</v>
      </c>
      <c r="P45" s="290"/>
      <c r="Q45" s="222"/>
      <c r="R45" s="292"/>
      <c r="S45" s="292"/>
      <c r="T45" s="292"/>
      <c r="U45" s="292"/>
      <c r="V45" s="222"/>
      <c r="W45" s="222"/>
      <c r="X45" s="222"/>
      <c r="Y45" s="222"/>
      <c r="Z45" s="12"/>
    </row>
    <row r="46" spans="3:26" ht="17.100000000000001" customHeight="1">
      <c r="C46" s="222" t="s">
        <v>95</v>
      </c>
      <c r="D46" s="222" t="s">
        <v>103</v>
      </c>
      <c r="E46" s="288">
        <v>0.52083333333333337</v>
      </c>
      <c r="F46" s="288"/>
      <c r="G46" s="294" t="s">
        <v>99</v>
      </c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1"/>
      <c r="W46" s="1"/>
      <c r="X46" s="1"/>
      <c r="Y46" s="1"/>
      <c r="Z46" s="12"/>
    </row>
    <row r="47" spans="3:26" ht="17.100000000000001" customHeight="1">
      <c r="C47" s="222"/>
      <c r="D47" s="222"/>
      <c r="E47" s="288"/>
      <c r="F47" s="288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1"/>
      <c r="W47" s="1"/>
      <c r="X47" s="1"/>
      <c r="Y47" s="1"/>
      <c r="Z47" s="12"/>
    </row>
    <row r="48" spans="3:26" ht="17.100000000000001" customHeight="1">
      <c r="C48" s="222"/>
      <c r="D48" s="222"/>
      <c r="E48" s="288"/>
      <c r="F48" s="288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1"/>
      <c r="W48" s="1"/>
      <c r="X48" s="1"/>
      <c r="Y48" s="1"/>
      <c r="Z48" s="12"/>
    </row>
    <row r="49" spans="3:26" ht="17.100000000000001" customHeight="1">
      <c r="C49" s="1"/>
      <c r="D49" s="1"/>
      <c r="E49" s="1"/>
      <c r="F49" s="1"/>
      <c r="G49" s="45"/>
      <c r="H49" s="45"/>
      <c r="I49" s="45"/>
      <c r="J49" s="45"/>
      <c r="K49" s="63"/>
      <c r="L49" s="1"/>
      <c r="M49" s="143"/>
      <c r="N49" s="143"/>
      <c r="O49" s="143"/>
      <c r="P49" s="1"/>
      <c r="Q49" s="58"/>
      <c r="R49" s="45"/>
      <c r="S49" s="45"/>
      <c r="T49" s="45"/>
      <c r="U49" s="45"/>
      <c r="V49" s="35"/>
      <c r="W49" s="35"/>
      <c r="X49" s="35"/>
      <c r="Y49" s="35"/>
      <c r="Z49" s="35"/>
    </row>
    <row r="50" spans="3:26" ht="17.100000000000001" customHeight="1">
      <c r="C50" s="222" t="s">
        <v>89</v>
      </c>
      <c r="D50" s="222" t="s">
        <v>105</v>
      </c>
      <c r="E50" s="288">
        <v>0.5625</v>
      </c>
      <c r="F50" s="288"/>
      <c r="G50" s="289" t="str">
        <f>B9</f>
        <v>栃木サッカークラブ　Ｕ－１２</v>
      </c>
      <c r="H50" s="289"/>
      <c r="I50" s="289"/>
      <c r="J50" s="289"/>
      <c r="K50" s="222">
        <f>M50+M51+M52</f>
        <v>13</v>
      </c>
      <c r="L50" s="290" t="s">
        <v>91</v>
      </c>
      <c r="M50" s="143">
        <v>6</v>
      </c>
      <c r="N50" s="143" t="s">
        <v>92</v>
      </c>
      <c r="O50" s="143">
        <v>0</v>
      </c>
      <c r="P50" s="290" t="s">
        <v>93</v>
      </c>
      <c r="Q50" s="222">
        <f>O50+O51+O52</f>
        <v>0</v>
      </c>
      <c r="R50" s="293" t="str">
        <f>K9</f>
        <v>益子ＳＣ</v>
      </c>
      <c r="S50" s="293"/>
      <c r="T50" s="293"/>
      <c r="U50" s="293"/>
      <c r="V50" s="222" t="s">
        <v>106</v>
      </c>
      <c r="W50" s="222"/>
      <c r="X50" s="222"/>
      <c r="Y50" s="222"/>
      <c r="Z50" s="12"/>
    </row>
    <row r="51" spans="3:26" ht="17.100000000000001" customHeight="1">
      <c r="C51" s="222"/>
      <c r="D51" s="222"/>
      <c r="E51" s="288"/>
      <c r="F51" s="288"/>
      <c r="G51" s="289"/>
      <c r="H51" s="289"/>
      <c r="I51" s="289"/>
      <c r="J51" s="289"/>
      <c r="K51" s="222"/>
      <c r="L51" s="290"/>
      <c r="M51" s="143">
        <v>5</v>
      </c>
      <c r="N51" s="143" t="s">
        <v>92</v>
      </c>
      <c r="O51" s="143">
        <v>0</v>
      </c>
      <c r="P51" s="290"/>
      <c r="Q51" s="222"/>
      <c r="R51" s="293"/>
      <c r="S51" s="293"/>
      <c r="T51" s="293"/>
      <c r="U51" s="293"/>
      <c r="V51" s="222"/>
      <c r="W51" s="222"/>
      <c r="X51" s="222"/>
      <c r="Y51" s="222"/>
      <c r="Z51" s="12"/>
    </row>
    <row r="52" spans="3:26" ht="17.100000000000001" customHeight="1">
      <c r="C52" s="222"/>
      <c r="D52" s="222"/>
      <c r="E52" s="288"/>
      <c r="F52" s="288"/>
      <c r="G52" s="289"/>
      <c r="H52" s="289"/>
      <c r="I52" s="289"/>
      <c r="J52" s="289"/>
      <c r="K52" s="222"/>
      <c r="L52" s="290"/>
      <c r="M52" s="143">
        <v>2</v>
      </c>
      <c r="N52" s="143" t="s">
        <v>92</v>
      </c>
      <c r="O52" s="143">
        <v>0</v>
      </c>
      <c r="P52" s="290"/>
      <c r="Q52" s="222"/>
      <c r="R52" s="293"/>
      <c r="S52" s="293"/>
      <c r="T52" s="293"/>
      <c r="U52" s="293"/>
      <c r="V52" s="222"/>
      <c r="W52" s="222"/>
      <c r="X52" s="222"/>
      <c r="Y52" s="222"/>
      <c r="Z52" s="12"/>
    </row>
    <row r="53" spans="3:26" ht="17.100000000000001" customHeight="1">
      <c r="C53" s="157"/>
      <c r="D53" s="157"/>
      <c r="E53" s="161"/>
      <c r="F53" s="161"/>
      <c r="G53" s="162"/>
      <c r="H53" s="162"/>
      <c r="I53" s="162"/>
      <c r="J53" s="162"/>
      <c r="K53" s="157"/>
      <c r="L53" s="158"/>
      <c r="M53" s="157"/>
      <c r="N53" s="157"/>
      <c r="O53" s="157"/>
      <c r="P53" s="158"/>
      <c r="Q53" s="157"/>
      <c r="R53" s="159"/>
      <c r="S53" s="159"/>
      <c r="T53" s="159"/>
      <c r="U53" s="159"/>
      <c r="V53" s="157"/>
      <c r="W53" s="157"/>
      <c r="X53" s="157"/>
      <c r="Y53" s="157"/>
      <c r="Z53" s="164"/>
    </row>
    <row r="54" spans="3:26" ht="17.100000000000001" customHeight="1">
      <c r="C54" s="222" t="s">
        <v>95</v>
      </c>
      <c r="D54" s="222" t="s">
        <v>105</v>
      </c>
      <c r="E54" s="288">
        <v>0.5625</v>
      </c>
      <c r="F54" s="288"/>
      <c r="G54" s="291" t="str">
        <f>E9</f>
        <v>ＦＣバジェルボ那須烏山</v>
      </c>
      <c r="H54" s="291"/>
      <c r="I54" s="291"/>
      <c r="J54" s="291"/>
      <c r="K54" s="222">
        <f>M54+M55+M56</f>
        <v>1</v>
      </c>
      <c r="L54" s="290" t="s">
        <v>91</v>
      </c>
      <c r="M54" s="143">
        <v>0</v>
      </c>
      <c r="N54" s="143" t="s">
        <v>92</v>
      </c>
      <c r="O54" s="143">
        <v>5</v>
      </c>
      <c r="P54" s="290" t="s">
        <v>93</v>
      </c>
      <c r="Q54" s="222">
        <f>O54+O55+O56</f>
        <v>9</v>
      </c>
      <c r="R54" s="292" t="str">
        <f>H9</f>
        <v>ともぞうサッカークラブ</v>
      </c>
      <c r="S54" s="292"/>
      <c r="T54" s="292"/>
      <c r="U54" s="292"/>
      <c r="V54" s="222" t="s">
        <v>107</v>
      </c>
      <c r="W54" s="222"/>
      <c r="X54" s="222"/>
      <c r="Y54" s="222"/>
      <c r="Z54" s="12"/>
    </row>
    <row r="55" spans="3:26" ht="17.100000000000001" customHeight="1">
      <c r="C55" s="222"/>
      <c r="D55" s="222"/>
      <c r="E55" s="288"/>
      <c r="F55" s="288"/>
      <c r="G55" s="291"/>
      <c r="H55" s="291"/>
      <c r="I55" s="291"/>
      <c r="J55" s="291"/>
      <c r="K55" s="222"/>
      <c r="L55" s="290"/>
      <c r="M55" s="143">
        <v>1</v>
      </c>
      <c r="N55" s="143" t="s">
        <v>92</v>
      </c>
      <c r="O55" s="143">
        <v>3</v>
      </c>
      <c r="P55" s="290"/>
      <c r="Q55" s="222"/>
      <c r="R55" s="292"/>
      <c r="S55" s="292"/>
      <c r="T55" s="292"/>
      <c r="U55" s="292"/>
      <c r="V55" s="222"/>
      <c r="W55" s="222"/>
      <c r="X55" s="222"/>
      <c r="Y55" s="222"/>
      <c r="Z55" s="12"/>
    </row>
    <row r="56" spans="3:26" ht="17.100000000000001" customHeight="1">
      <c r="C56" s="222"/>
      <c r="D56" s="222"/>
      <c r="E56" s="288"/>
      <c r="F56" s="288"/>
      <c r="G56" s="291"/>
      <c r="H56" s="291"/>
      <c r="I56" s="291"/>
      <c r="J56" s="291"/>
      <c r="K56" s="222"/>
      <c r="L56" s="290"/>
      <c r="M56" s="143">
        <v>0</v>
      </c>
      <c r="N56" s="143" t="s">
        <v>92</v>
      </c>
      <c r="O56" s="143">
        <v>1</v>
      </c>
      <c r="P56" s="290"/>
      <c r="Q56" s="222"/>
      <c r="R56" s="292"/>
      <c r="S56" s="292"/>
      <c r="T56" s="292"/>
      <c r="U56" s="292"/>
      <c r="V56" s="222"/>
      <c r="W56" s="222"/>
      <c r="X56" s="222"/>
      <c r="Y56" s="222"/>
      <c r="Z56" s="12"/>
    </row>
    <row r="57" spans="3:26" ht="17.100000000000001" customHeight="1">
      <c r="G57" s="45"/>
      <c r="H57" s="45"/>
      <c r="I57" s="45"/>
      <c r="J57" s="45"/>
      <c r="K57" s="132"/>
      <c r="L57" s="131"/>
      <c r="M57" s="143"/>
      <c r="N57" s="143"/>
      <c r="O57" s="143"/>
      <c r="P57" s="131"/>
      <c r="Q57" s="133"/>
      <c r="R57" s="45"/>
      <c r="S57" s="45"/>
      <c r="T57" s="45"/>
      <c r="U57" s="45"/>
    </row>
    <row r="58" spans="3:26" ht="17.100000000000001" customHeight="1">
      <c r="C58" s="222" t="s">
        <v>89</v>
      </c>
      <c r="D58" s="222" t="s">
        <v>108</v>
      </c>
      <c r="E58" s="288">
        <v>0.60416666666666663</v>
      </c>
      <c r="F58" s="288"/>
      <c r="G58" s="296" t="str">
        <f>S9</f>
        <v>ＦＣみらい</v>
      </c>
      <c r="H58" s="296"/>
      <c r="I58" s="296"/>
      <c r="J58" s="296"/>
      <c r="K58" s="222">
        <f>M58+M59+M60</f>
        <v>1</v>
      </c>
      <c r="L58" s="290" t="s">
        <v>91</v>
      </c>
      <c r="M58" s="143">
        <v>1</v>
      </c>
      <c r="N58" s="143" t="s">
        <v>92</v>
      </c>
      <c r="O58" s="143">
        <v>1</v>
      </c>
      <c r="P58" s="290" t="s">
        <v>93</v>
      </c>
      <c r="Q58" s="222">
        <f>O58+O59+O60</f>
        <v>1</v>
      </c>
      <c r="R58" s="296" t="str">
        <f>V9</f>
        <v>御厨フットボールクラブ</v>
      </c>
      <c r="S58" s="296"/>
      <c r="T58" s="296"/>
      <c r="U58" s="296"/>
      <c r="V58" s="222" t="s">
        <v>109</v>
      </c>
      <c r="W58" s="222"/>
      <c r="X58" s="222"/>
      <c r="Y58" s="222"/>
      <c r="Z58" s="12"/>
    </row>
    <row r="59" spans="3:26" ht="17.100000000000001" customHeight="1">
      <c r="C59" s="222"/>
      <c r="D59" s="222"/>
      <c r="E59" s="288"/>
      <c r="F59" s="288"/>
      <c r="G59" s="296"/>
      <c r="H59" s="296"/>
      <c r="I59" s="296"/>
      <c r="J59" s="296"/>
      <c r="K59" s="222"/>
      <c r="L59" s="290"/>
      <c r="M59" s="143">
        <v>0</v>
      </c>
      <c r="N59" s="143" t="s">
        <v>92</v>
      </c>
      <c r="O59" s="143">
        <v>0</v>
      </c>
      <c r="P59" s="290"/>
      <c r="Q59" s="222"/>
      <c r="R59" s="296"/>
      <c r="S59" s="296"/>
      <c r="T59" s="296"/>
      <c r="U59" s="296"/>
      <c r="V59" s="222"/>
      <c r="W59" s="222"/>
      <c r="X59" s="222"/>
      <c r="Y59" s="222"/>
      <c r="Z59" s="12"/>
    </row>
    <row r="60" spans="3:26" ht="17.100000000000001" customHeight="1">
      <c r="C60" s="222"/>
      <c r="D60" s="222"/>
      <c r="E60" s="288"/>
      <c r="F60" s="288"/>
      <c r="G60" s="296"/>
      <c r="H60" s="296"/>
      <c r="I60" s="296"/>
      <c r="J60" s="296"/>
      <c r="K60" s="222"/>
      <c r="L60" s="290"/>
      <c r="M60" s="143">
        <v>0</v>
      </c>
      <c r="N60" s="143" t="s">
        <v>92</v>
      </c>
      <c r="O60" s="143">
        <v>0</v>
      </c>
      <c r="P60" s="290"/>
      <c r="Q60" s="222"/>
      <c r="R60" s="296"/>
      <c r="S60" s="296"/>
      <c r="T60" s="296"/>
      <c r="U60" s="296"/>
      <c r="V60" s="222"/>
      <c r="W60" s="222"/>
      <c r="X60" s="222"/>
      <c r="Y60" s="222"/>
      <c r="Z60" s="12"/>
    </row>
    <row r="61" spans="3:26" ht="17.100000000000001" customHeight="1">
      <c r="C61" s="222" t="s">
        <v>95</v>
      </c>
      <c r="D61" s="222" t="s">
        <v>108</v>
      </c>
      <c r="E61" s="288">
        <v>0.60416666666666663</v>
      </c>
      <c r="F61" s="288"/>
      <c r="G61" s="294" t="s">
        <v>99</v>
      </c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1"/>
      <c r="W61" s="1"/>
      <c r="X61" s="1"/>
      <c r="Y61" s="1"/>
      <c r="Z61" s="12"/>
    </row>
    <row r="62" spans="3:26" ht="17.100000000000001" customHeight="1">
      <c r="C62" s="222"/>
      <c r="D62" s="222"/>
      <c r="E62" s="288"/>
      <c r="F62" s="288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1"/>
      <c r="W62" s="1"/>
      <c r="X62" s="1"/>
      <c r="Y62" s="1"/>
      <c r="Z62" s="12"/>
    </row>
    <row r="63" spans="3:26" ht="17.100000000000001" customHeight="1">
      <c r="C63" s="222"/>
      <c r="D63" s="222"/>
      <c r="E63" s="288"/>
      <c r="F63" s="288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1"/>
      <c r="W63" s="1"/>
      <c r="X63" s="1"/>
      <c r="Y63" s="1"/>
      <c r="Z63" s="12"/>
    </row>
    <row r="64" spans="3:26" ht="17.100000000000001" customHeight="1"/>
    <row r="65" spans="1:27" ht="32.1" customHeight="1">
      <c r="A65" s="297" t="str">
        <f>F4</f>
        <v>A</v>
      </c>
      <c r="B65" s="297"/>
      <c r="C65" s="298" t="str">
        <f>A67</f>
        <v>栃木サッカークラブ　Ｕ－１２</v>
      </c>
      <c r="D65" s="298"/>
      <c r="E65" s="299" t="str">
        <f>A69</f>
        <v>ＦＣバジェルボ那須烏山</v>
      </c>
      <c r="F65" s="299"/>
      <c r="G65" s="299" t="str">
        <f>A71</f>
        <v>ともぞうサッカークラブ</v>
      </c>
      <c r="H65" s="299"/>
      <c r="I65" s="298" t="str">
        <f>A73</f>
        <v>益子ＳＣ</v>
      </c>
      <c r="J65" s="298"/>
      <c r="K65" s="300" t="s">
        <v>110</v>
      </c>
      <c r="L65" s="301" t="s">
        <v>111</v>
      </c>
      <c r="M65" s="300" t="s">
        <v>112</v>
      </c>
      <c r="N65" s="131"/>
      <c r="O65" s="297" t="str">
        <f>S4</f>
        <v>B</v>
      </c>
      <c r="P65" s="297"/>
      <c r="Q65" s="298" t="str">
        <f>P9</f>
        <v>ＴＥＡＭリフレＳＣ</v>
      </c>
      <c r="R65" s="298"/>
      <c r="S65" s="298" t="str">
        <f>S9</f>
        <v>ＦＣみらい</v>
      </c>
      <c r="T65" s="298"/>
      <c r="U65" s="321" t="str">
        <f>V9</f>
        <v>御厨フットボールクラブ</v>
      </c>
      <c r="V65" s="321"/>
      <c r="W65" s="300" t="s">
        <v>110</v>
      </c>
      <c r="X65" s="301" t="s">
        <v>111</v>
      </c>
      <c r="Y65" s="300" t="s">
        <v>112</v>
      </c>
    </row>
    <row r="66" spans="1:27" ht="32.1" customHeight="1">
      <c r="A66" s="297"/>
      <c r="B66" s="297"/>
      <c r="C66" s="298"/>
      <c r="D66" s="298"/>
      <c r="E66" s="299"/>
      <c r="F66" s="299"/>
      <c r="G66" s="299"/>
      <c r="H66" s="299"/>
      <c r="I66" s="298"/>
      <c r="J66" s="298"/>
      <c r="K66" s="300"/>
      <c r="L66" s="301"/>
      <c r="M66" s="300"/>
      <c r="N66" s="131"/>
      <c r="O66" s="297"/>
      <c r="P66" s="297"/>
      <c r="Q66" s="298"/>
      <c r="R66" s="298"/>
      <c r="S66" s="298"/>
      <c r="T66" s="298"/>
      <c r="U66" s="321"/>
      <c r="V66" s="321"/>
      <c r="W66" s="300"/>
      <c r="X66" s="301"/>
      <c r="Y66" s="300"/>
      <c r="Z66" s="57"/>
      <c r="AA66" s="74"/>
    </row>
    <row r="67" spans="1:27" ht="18" customHeight="1">
      <c r="A67" s="304" t="str">
        <f>B9</f>
        <v>栃木サッカークラブ　Ｕ－１２</v>
      </c>
      <c r="B67" s="304"/>
      <c r="C67" s="305"/>
      <c r="D67" s="306"/>
      <c r="E67" s="142">
        <f>K20</f>
        <v>11</v>
      </c>
      <c r="F67" s="142">
        <f>Q20</f>
        <v>1</v>
      </c>
      <c r="G67" s="142">
        <f>K35</f>
        <v>2</v>
      </c>
      <c r="H67" s="142">
        <f>Q35</f>
        <v>0</v>
      </c>
      <c r="I67" s="142">
        <f>K50</f>
        <v>13</v>
      </c>
      <c r="J67" s="142">
        <f>Q50</f>
        <v>0</v>
      </c>
      <c r="K67" s="202">
        <f>COUNTIF(C68:J68,"○")*3+COUNTIF(C68:J68,"△")</f>
        <v>9</v>
      </c>
      <c r="L67" s="202">
        <f>E67-F67+G67-H67+I67-J67</f>
        <v>25</v>
      </c>
      <c r="M67" s="202">
        <v>1</v>
      </c>
      <c r="N67" s="131"/>
      <c r="O67" s="314" t="str">
        <f>P9</f>
        <v>ＴＥＡＭリフレＳＣ</v>
      </c>
      <c r="P67" s="315"/>
      <c r="Q67" s="309"/>
      <c r="R67" s="310"/>
      <c r="S67" s="142">
        <f>K28</f>
        <v>1</v>
      </c>
      <c r="T67" s="142">
        <f>Q28</f>
        <v>0</v>
      </c>
      <c r="U67" s="142">
        <f>K43</f>
        <v>0</v>
      </c>
      <c r="V67" s="142">
        <f>Q43</f>
        <v>2</v>
      </c>
      <c r="W67" s="223">
        <f>COUNTIF(Q68:V68,"○")*3+COUNTIF(Q68:V68,"△")</f>
        <v>3</v>
      </c>
      <c r="X67" s="223">
        <f>S67-T67+U67-V67</f>
        <v>-1</v>
      </c>
      <c r="Y67" s="202">
        <v>2</v>
      </c>
      <c r="AA67" s="1"/>
    </row>
    <row r="68" spans="1:27" ht="18" customHeight="1">
      <c r="A68" s="304"/>
      <c r="B68" s="304"/>
      <c r="C68" s="307"/>
      <c r="D68" s="308"/>
      <c r="E68" s="302" t="str">
        <f>IF(E67&gt;F67,"○",IF(E67&lt;F67,"×",IF(E67=F67,"△")))</f>
        <v>○</v>
      </c>
      <c r="F68" s="303"/>
      <c r="G68" s="302" t="str">
        <f>IF(G67&gt;H67,"○",IF(G67&lt;H67,"×",IF(G67=H67,"△")))</f>
        <v>○</v>
      </c>
      <c r="H68" s="303"/>
      <c r="I68" s="302" t="str">
        <f>IF(I67&gt;J67,"○",IF(I67&lt;J67,"×",IF(I67=J67,"△")))</f>
        <v>○</v>
      </c>
      <c r="J68" s="303"/>
      <c r="K68" s="203"/>
      <c r="L68" s="203"/>
      <c r="M68" s="203"/>
      <c r="N68" s="131"/>
      <c r="O68" s="316"/>
      <c r="P68" s="317"/>
      <c r="Q68" s="311"/>
      <c r="R68" s="312"/>
      <c r="S68" s="302" t="str">
        <f>IF(S67&gt;T67,"○",IF(S67&lt;T67,"×",IF(S67=T67,"△")))</f>
        <v>○</v>
      </c>
      <c r="T68" s="303"/>
      <c r="U68" s="302" t="str">
        <f>IF(U67&gt;V67,"○",IF(U67&lt;V67,"×",IF(U67=V67,"△")))</f>
        <v>×</v>
      </c>
      <c r="V68" s="303"/>
      <c r="W68" s="223"/>
      <c r="X68" s="223"/>
      <c r="Y68" s="203"/>
      <c r="AA68" s="1"/>
    </row>
    <row r="69" spans="1:27" ht="18" customHeight="1">
      <c r="A69" s="313" t="str">
        <f>E9</f>
        <v>ＦＣバジェルボ那須烏山</v>
      </c>
      <c r="B69" s="313"/>
      <c r="C69" s="142">
        <f>F67</f>
        <v>1</v>
      </c>
      <c r="D69" s="142">
        <f>E67</f>
        <v>11</v>
      </c>
      <c r="E69" s="309"/>
      <c r="F69" s="310"/>
      <c r="G69" s="142">
        <f>K54</f>
        <v>1</v>
      </c>
      <c r="H69" s="142">
        <f>Q54</f>
        <v>9</v>
      </c>
      <c r="I69" s="142">
        <f>K39</f>
        <v>3</v>
      </c>
      <c r="J69" s="142">
        <f>Q39</f>
        <v>1</v>
      </c>
      <c r="K69" s="202">
        <f>COUNTIF(C70:J70,"○")*3+COUNTIF(C70:J70,"△")</f>
        <v>3</v>
      </c>
      <c r="L69" s="202">
        <f>C69-D69+G69-H69+I69-J69</f>
        <v>-16</v>
      </c>
      <c r="M69" s="202">
        <v>3</v>
      </c>
      <c r="N69" s="131"/>
      <c r="O69" s="314" t="str">
        <f>S9</f>
        <v>ＦＣみらい</v>
      </c>
      <c r="P69" s="315"/>
      <c r="Q69" s="142">
        <f>T67</f>
        <v>0</v>
      </c>
      <c r="R69" s="142">
        <f>S67</f>
        <v>1</v>
      </c>
      <c r="S69" s="309"/>
      <c r="T69" s="310"/>
      <c r="U69" s="142">
        <f>K58</f>
        <v>1</v>
      </c>
      <c r="V69" s="142">
        <f>Q58</f>
        <v>1</v>
      </c>
      <c r="W69" s="223">
        <f>COUNTIF(Q70:V70,"○")*3+COUNTIF(Q70:V70,"△")</f>
        <v>1</v>
      </c>
      <c r="X69" s="223">
        <f>Q69-R69+U69-V69</f>
        <v>-1</v>
      </c>
      <c r="Y69" s="202">
        <v>3</v>
      </c>
      <c r="AA69" s="1"/>
    </row>
    <row r="70" spans="1:27" ht="18" customHeight="1">
      <c r="A70" s="313"/>
      <c r="B70" s="313"/>
      <c r="C70" s="302" t="str">
        <f>IF(C69&gt;D69,"○",IF(C69&lt;D69,"×",IF(C69=D69,"△")))</f>
        <v>×</v>
      </c>
      <c r="D70" s="303"/>
      <c r="E70" s="311"/>
      <c r="F70" s="312"/>
      <c r="G70" s="302" t="str">
        <f>IF(G69&gt;H69,"○",IF(G69&lt;H69,"×",IF(G69=H69,"△")))</f>
        <v>×</v>
      </c>
      <c r="H70" s="303"/>
      <c r="I70" s="302" t="str">
        <f>IF(I69&gt;J69,"○",IF(I69&lt;J69,"×",IF(I69=J69,"△")))</f>
        <v>○</v>
      </c>
      <c r="J70" s="303"/>
      <c r="K70" s="203"/>
      <c r="L70" s="203"/>
      <c r="M70" s="203"/>
      <c r="N70" s="131"/>
      <c r="O70" s="316"/>
      <c r="P70" s="317"/>
      <c r="Q70" s="302" t="str">
        <f>IF(Q69&gt;R69,"○",IF(Q69&lt;R69,"×",IF(Q69=R69,"△")))</f>
        <v>×</v>
      </c>
      <c r="R70" s="303"/>
      <c r="S70" s="311"/>
      <c r="T70" s="312"/>
      <c r="U70" s="302" t="str">
        <f>IF(U69&gt;V69,"○",IF(U69&lt;V69,"×",IF(U69=V69,"△")))</f>
        <v>△</v>
      </c>
      <c r="V70" s="303"/>
      <c r="W70" s="223"/>
      <c r="X70" s="223"/>
      <c r="Y70" s="203"/>
      <c r="AA70" s="1"/>
    </row>
    <row r="71" spans="1:27" ht="18" customHeight="1">
      <c r="A71" s="313" t="str">
        <f>H9</f>
        <v>ともぞうサッカークラブ</v>
      </c>
      <c r="B71" s="313"/>
      <c r="C71" s="142">
        <f>H67</f>
        <v>0</v>
      </c>
      <c r="D71" s="142">
        <f>G67</f>
        <v>2</v>
      </c>
      <c r="E71" s="142">
        <f>H69</f>
        <v>9</v>
      </c>
      <c r="F71" s="142">
        <f>G69</f>
        <v>1</v>
      </c>
      <c r="G71" s="309"/>
      <c r="H71" s="310"/>
      <c r="I71" s="142">
        <f>K24</f>
        <v>16</v>
      </c>
      <c r="J71" s="142">
        <f>Q24</f>
        <v>0</v>
      </c>
      <c r="K71" s="202">
        <f>COUNTIF(C72:J72,"○")*3+COUNTIF(C72:J72,"△")</f>
        <v>6</v>
      </c>
      <c r="L71" s="202">
        <f>C71-D71+E71-F71+I71-J71</f>
        <v>22</v>
      </c>
      <c r="M71" s="202">
        <v>2</v>
      </c>
      <c r="N71" s="131"/>
      <c r="O71" s="314" t="str">
        <f>V9</f>
        <v>御厨フットボールクラブ</v>
      </c>
      <c r="P71" s="315"/>
      <c r="Q71" s="142">
        <f>V67</f>
        <v>2</v>
      </c>
      <c r="R71" s="142">
        <f>U67</f>
        <v>0</v>
      </c>
      <c r="S71" s="142">
        <f>V69</f>
        <v>1</v>
      </c>
      <c r="T71" s="142">
        <f>U69</f>
        <v>1</v>
      </c>
      <c r="U71" s="309"/>
      <c r="V71" s="310"/>
      <c r="W71" s="223">
        <f>COUNTIF(Q72:V72,"○")*3+COUNTIF(Q72:V72,"△")</f>
        <v>4</v>
      </c>
      <c r="X71" s="223">
        <f>Q71-R71+S71-T71</f>
        <v>2</v>
      </c>
      <c r="Y71" s="202">
        <v>1</v>
      </c>
      <c r="AA71" s="1"/>
    </row>
    <row r="72" spans="1:27" ht="18" customHeight="1">
      <c r="A72" s="313"/>
      <c r="B72" s="313"/>
      <c r="C72" s="302" t="str">
        <f>IF(C71&gt;D71,"○",IF(C71&lt;D71,"×",IF(C71=D71,"△")))</f>
        <v>×</v>
      </c>
      <c r="D72" s="303"/>
      <c r="E72" s="302" t="str">
        <f>IF(E71&gt;F71,"○",IF(E71&lt;F71,"×",IF(E71=F71,"△")))</f>
        <v>○</v>
      </c>
      <c r="F72" s="303"/>
      <c r="G72" s="311"/>
      <c r="H72" s="312"/>
      <c r="I72" s="302" t="str">
        <f>IF(I71&gt;J71,"○",IF(I71&lt;J71,"×",IF(I71=J71,"△")))</f>
        <v>○</v>
      </c>
      <c r="J72" s="303"/>
      <c r="K72" s="203"/>
      <c r="L72" s="203"/>
      <c r="M72" s="203"/>
      <c r="N72" s="131"/>
      <c r="O72" s="316"/>
      <c r="P72" s="317"/>
      <c r="Q72" s="302" t="str">
        <f>IF(Q71&gt;R71,"○",IF(Q71&lt;R71,"×",IF(Q71=R71,"△")))</f>
        <v>○</v>
      </c>
      <c r="R72" s="303"/>
      <c r="S72" s="302" t="str">
        <f>IF(S71&gt;T71,"○",IF(S71&lt;T71,"×",IF(S71=T71,"△")))</f>
        <v>△</v>
      </c>
      <c r="T72" s="303"/>
      <c r="U72" s="311"/>
      <c r="V72" s="312"/>
      <c r="W72" s="223"/>
      <c r="X72" s="223"/>
      <c r="Y72" s="203"/>
      <c r="Z72" s="1"/>
      <c r="AA72" s="1"/>
    </row>
    <row r="73" spans="1:27" ht="18" customHeight="1">
      <c r="A73" s="313" t="str">
        <f>K9</f>
        <v>益子ＳＣ</v>
      </c>
      <c r="B73" s="313"/>
      <c r="C73" s="142">
        <f>J67</f>
        <v>0</v>
      </c>
      <c r="D73" s="142">
        <f>I67</f>
        <v>13</v>
      </c>
      <c r="E73" s="142">
        <f>J69</f>
        <v>1</v>
      </c>
      <c r="F73" s="142">
        <f>I69</f>
        <v>3</v>
      </c>
      <c r="G73" s="142">
        <f>J71</f>
        <v>0</v>
      </c>
      <c r="H73" s="142">
        <f>I71</f>
        <v>16</v>
      </c>
      <c r="I73" s="305"/>
      <c r="J73" s="306"/>
      <c r="K73" s="202">
        <f>COUNTIF(C74:J74,"○")*3+COUNTIF(C74:J74,"△")</f>
        <v>0</v>
      </c>
      <c r="L73" s="202">
        <f>C73-D73+E73-F73+G73-H73</f>
        <v>-31</v>
      </c>
      <c r="M73" s="202">
        <v>4</v>
      </c>
      <c r="N73" s="131"/>
      <c r="O73" s="318"/>
      <c r="P73" s="318"/>
      <c r="Q73" s="147"/>
      <c r="R73" s="147"/>
      <c r="S73" s="147"/>
      <c r="T73" s="147"/>
      <c r="U73" s="147"/>
      <c r="V73" s="147"/>
      <c r="W73" s="320"/>
      <c r="X73" s="320"/>
      <c r="Y73" s="320"/>
      <c r="Z73" s="222"/>
      <c r="AA73" s="222"/>
    </row>
    <row r="74" spans="1:27" ht="18" customHeight="1">
      <c r="A74" s="313"/>
      <c r="B74" s="313"/>
      <c r="C74" s="302" t="str">
        <f>IF(C73&gt;D73,"○",IF(C73&lt;D73,"×",IF(C73=D73,"△")))</f>
        <v>×</v>
      </c>
      <c r="D74" s="303"/>
      <c r="E74" s="302" t="str">
        <f>IF(E73&gt;F73,"○",IF(E73&lt;F73,"×",IF(E73=F73,"△")))</f>
        <v>×</v>
      </c>
      <c r="F74" s="303"/>
      <c r="G74" s="302" t="str">
        <f>IF(G73&gt;H73,"○",IF(G73&lt;H73,"×",IF(G73=H73,"△")))</f>
        <v>×</v>
      </c>
      <c r="H74" s="303"/>
      <c r="I74" s="307"/>
      <c r="J74" s="308"/>
      <c r="K74" s="203"/>
      <c r="L74" s="203"/>
      <c r="M74" s="203"/>
      <c r="N74" s="131"/>
      <c r="O74" s="319"/>
      <c r="P74" s="319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</row>
  </sheetData>
  <mergeCells count="203">
    <mergeCell ref="V58:Y60"/>
    <mergeCell ref="V54:Y56"/>
    <mergeCell ref="V50:Y52"/>
    <mergeCell ref="V43:Y45"/>
    <mergeCell ref="P43:P45"/>
    <mergeCell ref="Q43:Q45"/>
    <mergeCell ref="R43:U45"/>
    <mergeCell ref="P50:P52"/>
    <mergeCell ref="Q50:Q52"/>
    <mergeCell ref="R50:U52"/>
    <mergeCell ref="P54:P56"/>
    <mergeCell ref="Q54:Q56"/>
    <mergeCell ref="R54:U56"/>
    <mergeCell ref="Y65:Y66"/>
    <mergeCell ref="X65:X66"/>
    <mergeCell ref="W65:W66"/>
    <mergeCell ref="S69:T70"/>
    <mergeCell ref="O69:P70"/>
    <mergeCell ref="O67:P68"/>
    <mergeCell ref="Q65:R66"/>
    <mergeCell ref="S65:T66"/>
    <mergeCell ref="U65:V66"/>
    <mergeCell ref="X71:X72"/>
    <mergeCell ref="X69:X70"/>
    <mergeCell ref="X67:X68"/>
    <mergeCell ref="W71:W72"/>
    <mergeCell ref="W69:W70"/>
    <mergeCell ref="W67:W68"/>
    <mergeCell ref="Y71:Y72"/>
    <mergeCell ref="W73:X74"/>
    <mergeCell ref="Y73:Y74"/>
    <mergeCell ref="Y67:Y68"/>
    <mergeCell ref="Y69:Y70"/>
    <mergeCell ref="Z73:Z74"/>
    <mergeCell ref="AA73:AA74"/>
    <mergeCell ref="C74:D74"/>
    <mergeCell ref="E74:F74"/>
    <mergeCell ref="G74:H74"/>
    <mergeCell ref="Q74:R74"/>
    <mergeCell ref="S74:T74"/>
    <mergeCell ref="U74:V74"/>
    <mergeCell ref="A73:B74"/>
    <mergeCell ref="I73:J74"/>
    <mergeCell ref="K73:K74"/>
    <mergeCell ref="L73:L74"/>
    <mergeCell ref="M73:M74"/>
    <mergeCell ref="O73:P74"/>
    <mergeCell ref="U71:V72"/>
    <mergeCell ref="C72:D72"/>
    <mergeCell ref="E72:F72"/>
    <mergeCell ref="I72:J72"/>
    <mergeCell ref="Q72:R72"/>
    <mergeCell ref="S72:T72"/>
    <mergeCell ref="A71:B72"/>
    <mergeCell ref="G71:H72"/>
    <mergeCell ref="K71:K72"/>
    <mergeCell ref="L71:L72"/>
    <mergeCell ref="M71:M72"/>
    <mergeCell ref="O71:P72"/>
    <mergeCell ref="C70:D70"/>
    <mergeCell ref="G70:H70"/>
    <mergeCell ref="I70:J70"/>
    <mergeCell ref="Q70:R70"/>
    <mergeCell ref="U70:V70"/>
    <mergeCell ref="A69:B70"/>
    <mergeCell ref="E69:F70"/>
    <mergeCell ref="K69:K70"/>
    <mergeCell ref="L69:L70"/>
    <mergeCell ref="M69:M70"/>
    <mergeCell ref="E68:F68"/>
    <mergeCell ref="G68:H68"/>
    <mergeCell ref="I68:J68"/>
    <mergeCell ref="S68:T68"/>
    <mergeCell ref="U68:V68"/>
    <mergeCell ref="A67:B68"/>
    <mergeCell ref="C67:D68"/>
    <mergeCell ref="K67:K68"/>
    <mergeCell ref="L67:L68"/>
    <mergeCell ref="M67:M68"/>
    <mergeCell ref="Q67:R68"/>
    <mergeCell ref="A65:B66"/>
    <mergeCell ref="C65:D66"/>
    <mergeCell ref="E65:F66"/>
    <mergeCell ref="G65:H66"/>
    <mergeCell ref="I65:J66"/>
    <mergeCell ref="K65:K66"/>
    <mergeCell ref="L65:L66"/>
    <mergeCell ref="M65:M66"/>
    <mergeCell ref="O65:P66"/>
    <mergeCell ref="C61:C63"/>
    <mergeCell ref="D61:D63"/>
    <mergeCell ref="E61:F63"/>
    <mergeCell ref="G58:J60"/>
    <mergeCell ref="K58:K60"/>
    <mergeCell ref="L58:L60"/>
    <mergeCell ref="P58:P60"/>
    <mergeCell ref="Q58:Q60"/>
    <mergeCell ref="R58:U60"/>
    <mergeCell ref="C58:C60"/>
    <mergeCell ref="D58:D60"/>
    <mergeCell ref="E58:F60"/>
    <mergeCell ref="G61:U63"/>
    <mergeCell ref="L39:L41"/>
    <mergeCell ref="C50:C52"/>
    <mergeCell ref="D50:D52"/>
    <mergeCell ref="E50:F52"/>
    <mergeCell ref="G50:J52"/>
    <mergeCell ref="K50:K52"/>
    <mergeCell ref="L50:L52"/>
    <mergeCell ref="C54:C56"/>
    <mergeCell ref="D54:D56"/>
    <mergeCell ref="E54:F56"/>
    <mergeCell ref="G54:J56"/>
    <mergeCell ref="K54:K56"/>
    <mergeCell ref="L54:L56"/>
    <mergeCell ref="C43:C45"/>
    <mergeCell ref="D43:D45"/>
    <mergeCell ref="E43:F45"/>
    <mergeCell ref="G43:J45"/>
    <mergeCell ref="K43:K45"/>
    <mergeCell ref="L43:L45"/>
    <mergeCell ref="C46:C48"/>
    <mergeCell ref="D46:D48"/>
    <mergeCell ref="E46:F48"/>
    <mergeCell ref="G46:U48"/>
    <mergeCell ref="P35:P37"/>
    <mergeCell ref="Q35:Q37"/>
    <mergeCell ref="R35:U37"/>
    <mergeCell ref="Q39:Q41"/>
    <mergeCell ref="R39:U41"/>
    <mergeCell ref="V28:Y30"/>
    <mergeCell ref="C31:C33"/>
    <mergeCell ref="D31:D33"/>
    <mergeCell ref="E31:F33"/>
    <mergeCell ref="C35:C37"/>
    <mergeCell ref="D35:D37"/>
    <mergeCell ref="E35:F37"/>
    <mergeCell ref="G35:J37"/>
    <mergeCell ref="K35:K37"/>
    <mergeCell ref="L35:L37"/>
    <mergeCell ref="V35:Y37"/>
    <mergeCell ref="G31:U33"/>
    <mergeCell ref="V39:Y41"/>
    <mergeCell ref="P39:P41"/>
    <mergeCell ref="C39:C41"/>
    <mergeCell ref="D39:D41"/>
    <mergeCell ref="E39:F41"/>
    <mergeCell ref="G39:J41"/>
    <mergeCell ref="K39:K41"/>
    <mergeCell ref="V24:Y26"/>
    <mergeCell ref="C28:C30"/>
    <mergeCell ref="D28:D30"/>
    <mergeCell ref="E28:F30"/>
    <mergeCell ref="G28:J30"/>
    <mergeCell ref="K28:K30"/>
    <mergeCell ref="L28:L30"/>
    <mergeCell ref="P28:P30"/>
    <mergeCell ref="Q28:Q30"/>
    <mergeCell ref="R28:U30"/>
    <mergeCell ref="C24:C26"/>
    <mergeCell ref="D24:D26"/>
    <mergeCell ref="E24:F26"/>
    <mergeCell ref="G24:J26"/>
    <mergeCell ref="K24:K26"/>
    <mergeCell ref="L24:L26"/>
    <mergeCell ref="P24:P26"/>
    <mergeCell ref="Q24:Q26"/>
    <mergeCell ref="R24:U26"/>
    <mergeCell ref="V19:Y19"/>
    <mergeCell ref="C20:C22"/>
    <mergeCell ref="D20:D22"/>
    <mergeCell ref="E20:F22"/>
    <mergeCell ref="G20:J22"/>
    <mergeCell ref="K20:K22"/>
    <mergeCell ref="L20:L22"/>
    <mergeCell ref="P20:P22"/>
    <mergeCell ref="Q20:Q22"/>
    <mergeCell ref="R20:U22"/>
    <mergeCell ref="V20:Y22"/>
    <mergeCell ref="D1:F1"/>
    <mergeCell ref="O1:Q1"/>
    <mergeCell ref="S1:AA1"/>
    <mergeCell ref="O3:Q3"/>
    <mergeCell ref="F4:G4"/>
    <mergeCell ref="S4:T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  <mergeCell ref="D2:F2"/>
    <mergeCell ref="S2:AA2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2"/>
  <sheetViews>
    <sheetView view="pageBreakPreview" zoomScaleNormal="100" zoomScaleSheetLayoutView="100" workbookViewId="0"/>
  </sheetViews>
  <sheetFormatPr defaultRowHeight="13.5"/>
  <cols>
    <col min="1" max="28" width="5.625" customWidth="1"/>
  </cols>
  <sheetData>
    <row r="1" spans="1:27" ht="23.1" customHeight="1">
      <c r="A1" s="36" t="s">
        <v>84</v>
      </c>
      <c r="B1" s="36"/>
      <c r="C1" s="36"/>
      <c r="D1" s="275">
        <f>組み合わせ!C4</f>
        <v>44569</v>
      </c>
      <c r="E1" s="276"/>
      <c r="F1" s="276"/>
      <c r="G1" s="36"/>
      <c r="H1" s="36" t="s">
        <v>85</v>
      </c>
      <c r="O1" s="276" t="s">
        <v>113</v>
      </c>
      <c r="P1" s="276"/>
      <c r="Q1" s="276"/>
      <c r="S1" s="322" t="str">
        <f>組み合わせ!A25</f>
        <v>足利市西部多目的広場（あしスタ）</v>
      </c>
      <c r="T1" s="322"/>
      <c r="U1" s="322"/>
      <c r="V1" s="322"/>
      <c r="W1" s="322"/>
      <c r="X1" s="322"/>
      <c r="Y1" s="322"/>
      <c r="Z1" s="322"/>
      <c r="AA1" s="322"/>
    </row>
    <row r="2" spans="1:27" ht="23.1" customHeight="1">
      <c r="A2" s="36"/>
      <c r="B2" s="36"/>
      <c r="C2" s="36"/>
      <c r="E2" s="36"/>
      <c r="F2" s="36"/>
      <c r="G2" s="36"/>
      <c r="H2" s="36"/>
      <c r="I2" s="36"/>
      <c r="J2" s="36"/>
      <c r="O2" s="25"/>
      <c r="P2" s="25"/>
      <c r="Q2" s="25"/>
      <c r="R2" s="37"/>
      <c r="S2" s="37"/>
      <c r="T2" s="37"/>
      <c r="U2" s="37"/>
      <c r="V2" s="37"/>
      <c r="W2" s="37"/>
      <c r="X2" s="37"/>
      <c r="Y2" s="37"/>
    </row>
    <row r="3" spans="1:27" ht="23.1" customHeight="1">
      <c r="A3" s="36"/>
      <c r="E3" s="36"/>
      <c r="F3" s="38"/>
      <c r="G3" s="38"/>
      <c r="H3" s="38"/>
      <c r="I3" s="38"/>
      <c r="J3" s="38"/>
      <c r="K3" s="38"/>
      <c r="L3" s="38"/>
      <c r="M3" s="38"/>
      <c r="N3" s="38"/>
      <c r="O3" s="276"/>
      <c r="P3" s="276"/>
      <c r="Q3" s="276"/>
      <c r="R3" s="37"/>
      <c r="S3" s="37"/>
      <c r="T3" s="37"/>
      <c r="U3" s="37"/>
      <c r="V3" s="37"/>
      <c r="W3" s="37"/>
    </row>
    <row r="4" spans="1:27" ht="20.100000000000001" customHeight="1">
      <c r="A4" s="36"/>
      <c r="B4" s="36"/>
      <c r="C4" s="36"/>
      <c r="D4" s="36"/>
      <c r="E4" s="36"/>
      <c r="F4" s="276" t="s">
        <v>114</v>
      </c>
      <c r="G4" s="276"/>
      <c r="H4" s="36"/>
      <c r="P4" s="25"/>
      <c r="Q4" s="25"/>
      <c r="R4" s="25"/>
      <c r="S4" s="276" t="s">
        <v>115</v>
      </c>
      <c r="T4" s="276"/>
      <c r="U4" s="36"/>
      <c r="V4" s="37"/>
      <c r="W4" s="37"/>
      <c r="X4" s="37"/>
    </row>
    <row r="5" spans="1:27" ht="20.100000000000001" customHeight="1" thickBot="1">
      <c r="A5" s="1"/>
      <c r="B5" s="1"/>
      <c r="C5" s="1"/>
      <c r="D5" s="1"/>
      <c r="E5" s="1"/>
      <c r="F5" s="1"/>
      <c r="G5" s="136"/>
      <c r="H5" s="128"/>
      <c r="I5" s="128"/>
      <c r="J5" s="128"/>
      <c r="K5" s="128"/>
      <c r="L5" s="128"/>
      <c r="M5" s="128"/>
      <c r="N5" s="128"/>
      <c r="O5" s="129"/>
      <c r="P5" s="128"/>
      <c r="Q5" s="128"/>
      <c r="R5" s="128"/>
      <c r="S5" s="130"/>
      <c r="T5" s="5"/>
      <c r="U5" s="5"/>
      <c r="V5" s="1"/>
      <c r="W5" s="1"/>
      <c r="X5" s="1"/>
      <c r="Y5" s="1"/>
    </row>
    <row r="6" spans="1:27" ht="20.100000000000001" customHeight="1" thickTop="1">
      <c r="A6" s="1"/>
      <c r="B6" s="1"/>
      <c r="C6" s="4"/>
      <c r="D6" s="2"/>
      <c r="E6" s="127"/>
      <c r="F6" s="135"/>
      <c r="G6" s="137"/>
      <c r="H6" s="138"/>
      <c r="I6" s="139"/>
      <c r="J6" s="137"/>
      <c r="K6" s="140"/>
      <c r="L6" s="1"/>
      <c r="M6" s="1"/>
      <c r="N6" s="1"/>
      <c r="P6" s="1"/>
      <c r="Q6" s="135"/>
      <c r="R6" s="137"/>
      <c r="S6" s="141"/>
      <c r="T6" s="127"/>
      <c r="U6" s="2"/>
      <c r="V6" s="3"/>
      <c r="W6" s="8"/>
      <c r="X6" s="1"/>
      <c r="Y6" s="1"/>
    </row>
    <row r="7" spans="1:27" ht="20.100000000000001" customHeight="1">
      <c r="A7" s="1"/>
      <c r="B7" s="1"/>
      <c r="C7" s="8"/>
      <c r="D7" s="1"/>
      <c r="E7" s="128"/>
      <c r="F7" s="136"/>
      <c r="G7" s="128"/>
      <c r="H7" s="7"/>
      <c r="I7" s="8"/>
      <c r="J7" s="128"/>
      <c r="K7" s="130"/>
      <c r="L7" s="1"/>
      <c r="M7" s="1"/>
      <c r="N7" s="1"/>
      <c r="P7" s="1"/>
      <c r="Q7" s="136"/>
      <c r="R7" s="1"/>
      <c r="S7" s="130"/>
      <c r="T7" s="128"/>
      <c r="U7" s="1"/>
      <c r="V7" s="7"/>
      <c r="W7" s="8"/>
      <c r="X7" s="1"/>
      <c r="Y7" s="1"/>
    </row>
    <row r="8" spans="1:27" ht="20.100000000000001" customHeight="1">
      <c r="A8" s="1"/>
      <c r="B8" s="222">
        <v>1</v>
      </c>
      <c r="C8" s="222"/>
      <c r="D8" s="1"/>
      <c r="E8" s="222">
        <v>2</v>
      </c>
      <c r="F8" s="222"/>
      <c r="G8" s="1"/>
      <c r="H8" s="222">
        <v>3</v>
      </c>
      <c r="I8" s="222"/>
      <c r="J8" s="1"/>
      <c r="K8" s="222">
        <v>4</v>
      </c>
      <c r="L8" s="222"/>
      <c r="M8" s="1"/>
      <c r="N8" s="1"/>
      <c r="P8" s="222">
        <v>5</v>
      </c>
      <c r="Q8" s="222"/>
      <c r="R8" s="1"/>
      <c r="S8" s="222">
        <v>6</v>
      </c>
      <c r="T8" s="222"/>
      <c r="U8" s="1"/>
      <c r="V8" s="222">
        <v>7</v>
      </c>
      <c r="W8" s="222"/>
      <c r="X8" s="1"/>
      <c r="Y8" s="222"/>
      <c r="Z8" s="222"/>
    </row>
    <row r="9" spans="1:27" ht="20.100000000000001" customHeight="1">
      <c r="A9" s="1"/>
      <c r="B9" s="323" t="str">
        <f>組み合わせ!C25</f>
        <v>Ｋ－ＷＥＳＴ．ＦＣ２００１</v>
      </c>
      <c r="C9" s="323"/>
      <c r="D9" s="40"/>
      <c r="E9" s="283" t="str">
        <f>組み合わせ!C27</f>
        <v>ＦＣ　ＶＡＬＯＮ</v>
      </c>
      <c r="F9" s="283"/>
      <c r="G9" s="41"/>
      <c r="H9" s="281" t="str">
        <f>組み合わせ!C29</f>
        <v>ＦＣグラシアス</v>
      </c>
      <c r="I9" s="281"/>
      <c r="J9" s="41"/>
      <c r="K9" s="324" t="str">
        <f>組み合わせ!C31</f>
        <v>ｕｎｉｏｎ　ｓｐｏｒｔｓ　ｃｌｕｂ</v>
      </c>
      <c r="L9" s="324"/>
      <c r="M9" s="41"/>
      <c r="N9" s="41"/>
      <c r="P9" s="282" t="str">
        <f>組み合わせ!AJ30</f>
        <v>ＩＳＯＳＯＣＣＥＲＣＬＵＢ</v>
      </c>
      <c r="Q9" s="282"/>
      <c r="R9" s="41"/>
      <c r="S9" s="278" t="str">
        <f>組み合わせ!AJ28</f>
        <v>ヴェルフェ矢板Ｕ－１２</v>
      </c>
      <c r="T9" s="278"/>
      <c r="U9" s="41"/>
      <c r="V9" s="323" t="str">
        <f>組み合わせ!AJ26</f>
        <v>ＦＣ真岡２１ファンタジー</v>
      </c>
      <c r="W9" s="323"/>
      <c r="X9" s="41"/>
      <c r="Y9" s="281"/>
      <c r="Z9" s="281"/>
    </row>
    <row r="10" spans="1:27" ht="20.100000000000001" customHeight="1">
      <c r="A10" s="1"/>
      <c r="B10" s="323"/>
      <c r="C10" s="323"/>
      <c r="D10" s="40"/>
      <c r="E10" s="283"/>
      <c r="F10" s="283"/>
      <c r="G10" s="41"/>
      <c r="H10" s="281"/>
      <c r="I10" s="281"/>
      <c r="J10" s="41"/>
      <c r="K10" s="324"/>
      <c r="L10" s="324"/>
      <c r="M10" s="41"/>
      <c r="N10" s="41"/>
      <c r="O10" s="41"/>
      <c r="P10" s="282"/>
      <c r="Q10" s="282"/>
      <c r="R10" s="41"/>
      <c r="S10" s="278"/>
      <c r="T10" s="278"/>
      <c r="U10" s="41"/>
      <c r="V10" s="323"/>
      <c r="W10" s="323"/>
      <c r="X10" s="41"/>
      <c r="Y10" s="281"/>
      <c r="Z10" s="281"/>
    </row>
    <row r="11" spans="1:27" ht="20.100000000000001" customHeight="1">
      <c r="A11" s="1"/>
      <c r="B11" s="323"/>
      <c r="C11" s="323"/>
      <c r="D11" s="40"/>
      <c r="E11" s="283"/>
      <c r="F11" s="283"/>
      <c r="G11" s="41"/>
      <c r="H11" s="281"/>
      <c r="I11" s="281"/>
      <c r="J11" s="41"/>
      <c r="K11" s="324"/>
      <c r="L11" s="324"/>
      <c r="M11" s="41"/>
      <c r="N11" s="41"/>
      <c r="O11" s="41"/>
      <c r="P11" s="282"/>
      <c r="Q11" s="282"/>
      <c r="R11" s="41"/>
      <c r="S11" s="278"/>
      <c r="T11" s="278"/>
      <c r="U11" s="41"/>
      <c r="V11" s="323"/>
      <c r="W11" s="323"/>
      <c r="X11" s="41"/>
      <c r="Y11" s="281"/>
      <c r="Z11" s="281"/>
    </row>
    <row r="12" spans="1:27" ht="20.100000000000001" customHeight="1">
      <c r="A12" s="1"/>
      <c r="B12" s="323"/>
      <c r="C12" s="323"/>
      <c r="D12" s="40"/>
      <c r="E12" s="283"/>
      <c r="F12" s="283"/>
      <c r="G12" s="41"/>
      <c r="H12" s="281"/>
      <c r="I12" s="281"/>
      <c r="J12" s="41"/>
      <c r="K12" s="324"/>
      <c r="L12" s="324"/>
      <c r="M12" s="41"/>
      <c r="N12" s="41"/>
      <c r="O12" s="41"/>
      <c r="P12" s="282"/>
      <c r="Q12" s="282"/>
      <c r="R12" s="41"/>
      <c r="S12" s="278"/>
      <c r="T12" s="278"/>
      <c r="U12" s="41"/>
      <c r="V12" s="323"/>
      <c r="W12" s="323"/>
      <c r="X12" s="41"/>
      <c r="Y12" s="281"/>
      <c r="Z12" s="281"/>
    </row>
    <row r="13" spans="1:27" ht="20.100000000000001" customHeight="1">
      <c r="A13" s="1"/>
      <c r="B13" s="323"/>
      <c r="C13" s="323"/>
      <c r="D13" s="40"/>
      <c r="E13" s="283"/>
      <c r="F13" s="283"/>
      <c r="G13" s="41"/>
      <c r="H13" s="281"/>
      <c r="I13" s="281"/>
      <c r="J13" s="41"/>
      <c r="K13" s="324"/>
      <c r="L13" s="324"/>
      <c r="M13" s="41"/>
      <c r="N13" s="41"/>
      <c r="O13" s="41"/>
      <c r="P13" s="282"/>
      <c r="Q13" s="282"/>
      <c r="R13" s="41"/>
      <c r="S13" s="278"/>
      <c r="T13" s="278"/>
      <c r="U13" s="41"/>
      <c r="V13" s="323"/>
      <c r="W13" s="323"/>
      <c r="X13" s="41"/>
      <c r="Y13" s="281"/>
      <c r="Z13" s="281"/>
    </row>
    <row r="14" spans="1:27" ht="20.100000000000001" customHeight="1">
      <c r="A14" s="1"/>
      <c r="B14" s="323"/>
      <c r="C14" s="323"/>
      <c r="D14" s="40"/>
      <c r="E14" s="283"/>
      <c r="F14" s="283"/>
      <c r="G14" s="41"/>
      <c r="H14" s="281"/>
      <c r="I14" s="281"/>
      <c r="J14" s="41"/>
      <c r="K14" s="324"/>
      <c r="L14" s="324"/>
      <c r="M14" s="41"/>
      <c r="N14" s="41"/>
      <c r="O14" s="41"/>
      <c r="P14" s="282"/>
      <c r="Q14" s="282"/>
      <c r="R14" s="41"/>
      <c r="S14" s="278"/>
      <c r="T14" s="278"/>
      <c r="U14" s="41"/>
      <c r="V14" s="323"/>
      <c r="W14" s="323"/>
      <c r="X14" s="41"/>
      <c r="Y14" s="281"/>
      <c r="Z14" s="281"/>
    </row>
    <row r="15" spans="1:27" ht="20.100000000000001" customHeight="1">
      <c r="A15" s="1"/>
      <c r="B15" s="323"/>
      <c r="C15" s="323"/>
      <c r="D15" s="40"/>
      <c r="E15" s="283"/>
      <c r="F15" s="283"/>
      <c r="G15" s="41"/>
      <c r="H15" s="281"/>
      <c r="I15" s="281"/>
      <c r="J15" s="41"/>
      <c r="K15" s="324"/>
      <c r="L15" s="324"/>
      <c r="M15" s="41"/>
      <c r="N15" s="41"/>
      <c r="O15" s="41"/>
      <c r="P15" s="282"/>
      <c r="Q15" s="282"/>
      <c r="R15" s="41"/>
      <c r="S15" s="278"/>
      <c r="T15" s="278"/>
      <c r="U15" s="41"/>
      <c r="V15" s="323"/>
      <c r="W15" s="323"/>
      <c r="X15" s="41"/>
      <c r="Y15" s="281"/>
      <c r="Z15" s="281"/>
    </row>
    <row r="16" spans="1:27" ht="20.100000000000001" customHeight="1">
      <c r="A16" s="1"/>
      <c r="B16" s="323"/>
      <c r="C16" s="323"/>
      <c r="D16" s="40"/>
      <c r="E16" s="283"/>
      <c r="F16" s="283"/>
      <c r="G16" s="41"/>
      <c r="H16" s="281"/>
      <c r="I16" s="281"/>
      <c r="J16" s="41"/>
      <c r="K16" s="324"/>
      <c r="L16" s="324"/>
      <c r="M16" s="41"/>
      <c r="N16" s="41"/>
      <c r="O16" s="41"/>
      <c r="P16" s="282"/>
      <c r="Q16" s="282"/>
      <c r="R16" s="41"/>
      <c r="S16" s="278"/>
      <c r="T16" s="278"/>
      <c r="U16" s="41"/>
      <c r="V16" s="323"/>
      <c r="W16" s="323"/>
      <c r="X16" s="41"/>
      <c r="Y16" s="281"/>
      <c r="Z16" s="281"/>
    </row>
    <row r="17" spans="1:26" ht="20.100000000000001" customHeight="1">
      <c r="A17" s="1"/>
      <c r="B17" s="323"/>
      <c r="C17" s="323"/>
      <c r="D17" s="40"/>
      <c r="E17" s="283"/>
      <c r="F17" s="283"/>
      <c r="G17" s="41"/>
      <c r="H17" s="281"/>
      <c r="I17" s="281"/>
      <c r="J17" s="41"/>
      <c r="K17" s="324"/>
      <c r="L17" s="324"/>
      <c r="M17" s="41"/>
      <c r="N17" s="41"/>
      <c r="O17" s="41"/>
      <c r="P17" s="282"/>
      <c r="Q17" s="282"/>
      <c r="R17" s="41"/>
      <c r="S17" s="278"/>
      <c r="T17" s="278"/>
      <c r="U17" s="41"/>
      <c r="V17" s="323"/>
      <c r="W17" s="323"/>
      <c r="X17" s="41"/>
      <c r="Y17" s="281"/>
      <c r="Z17" s="281"/>
    </row>
    <row r="18" spans="1:26" ht="20.100000000000001" customHeight="1">
      <c r="A18" s="35"/>
      <c r="B18" s="35"/>
      <c r="C18" s="35"/>
      <c r="D18" s="35"/>
      <c r="E18" s="3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5"/>
      <c r="X18" s="35"/>
      <c r="Y18" s="35"/>
    </row>
    <row r="19" spans="1:26" s="131" customFormat="1" ht="17.100000000000001" customHeight="1">
      <c r="C19" s="73" t="s">
        <v>87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287" t="s">
        <v>88</v>
      </c>
      <c r="W19" s="287"/>
      <c r="X19" s="287"/>
      <c r="Y19" s="287"/>
      <c r="Z19" s="13"/>
    </row>
    <row r="20" spans="1:26" s="131" customFormat="1" ht="17.100000000000001" customHeight="1">
      <c r="C20" s="222" t="s">
        <v>89</v>
      </c>
      <c r="D20" s="222" t="s">
        <v>90</v>
      </c>
      <c r="E20" s="288">
        <v>0.375</v>
      </c>
      <c r="F20" s="288"/>
      <c r="G20" s="293" t="str">
        <f>B9</f>
        <v>Ｋ－ＷＥＳＴ．ＦＣ２００１</v>
      </c>
      <c r="H20" s="293"/>
      <c r="I20" s="293"/>
      <c r="J20" s="293"/>
      <c r="K20" s="222">
        <f>M20+M21+M22</f>
        <v>1</v>
      </c>
      <c r="L20" s="290" t="s">
        <v>91</v>
      </c>
      <c r="M20" s="123">
        <v>1</v>
      </c>
      <c r="N20" s="123" t="s">
        <v>92</v>
      </c>
      <c r="O20" s="123">
        <v>4</v>
      </c>
      <c r="P20" s="290" t="s">
        <v>93</v>
      </c>
      <c r="Q20" s="222">
        <f>O20+O21+O22</f>
        <v>4</v>
      </c>
      <c r="R20" s="292" t="str">
        <f>E9</f>
        <v>ＦＣ　ＶＡＬＯＮ</v>
      </c>
      <c r="S20" s="292"/>
      <c r="T20" s="292"/>
      <c r="U20" s="292"/>
      <c r="V20" s="222" t="s">
        <v>94</v>
      </c>
      <c r="W20" s="222"/>
      <c r="X20" s="222"/>
      <c r="Y20" s="222"/>
      <c r="Z20" s="126"/>
    </row>
    <row r="21" spans="1:26" s="131" customFormat="1" ht="17.100000000000001" customHeight="1">
      <c r="C21" s="222"/>
      <c r="D21" s="222"/>
      <c r="E21" s="288"/>
      <c r="F21" s="288"/>
      <c r="G21" s="293"/>
      <c r="H21" s="293"/>
      <c r="I21" s="293"/>
      <c r="J21" s="293"/>
      <c r="K21" s="222"/>
      <c r="L21" s="290"/>
      <c r="M21" s="123">
        <v>0</v>
      </c>
      <c r="N21" s="123" t="s">
        <v>92</v>
      </c>
      <c r="O21" s="123">
        <v>0</v>
      </c>
      <c r="P21" s="290"/>
      <c r="Q21" s="222"/>
      <c r="R21" s="292"/>
      <c r="S21" s="292"/>
      <c r="T21" s="292"/>
      <c r="U21" s="292"/>
      <c r="V21" s="222"/>
      <c r="W21" s="222"/>
      <c r="X21" s="222"/>
      <c r="Y21" s="222"/>
      <c r="Z21" s="126"/>
    </row>
    <row r="22" spans="1:26" s="131" customFormat="1" ht="17.100000000000001" customHeight="1">
      <c r="C22" s="222"/>
      <c r="D22" s="222"/>
      <c r="E22" s="288"/>
      <c r="F22" s="288"/>
      <c r="G22" s="293"/>
      <c r="H22" s="293"/>
      <c r="I22" s="293"/>
      <c r="J22" s="293"/>
      <c r="K22" s="222"/>
      <c r="L22" s="290"/>
      <c r="M22" s="123">
        <v>0</v>
      </c>
      <c r="N22" s="123" t="s">
        <v>92</v>
      </c>
      <c r="O22" s="123">
        <v>0</v>
      </c>
      <c r="P22" s="290"/>
      <c r="Q22" s="222"/>
      <c r="R22" s="292"/>
      <c r="S22" s="292"/>
      <c r="T22" s="292"/>
      <c r="U22" s="292"/>
      <c r="V22" s="222"/>
      <c r="W22" s="222"/>
      <c r="X22" s="222"/>
      <c r="Y22" s="222"/>
      <c r="Z22" s="126"/>
    </row>
    <row r="23" spans="1:26" s="131" customFormat="1" ht="17.100000000000001" customHeight="1">
      <c r="C23" s="222" t="s">
        <v>95</v>
      </c>
      <c r="D23" s="222" t="s">
        <v>90</v>
      </c>
      <c r="E23" s="288">
        <v>0.375</v>
      </c>
      <c r="F23" s="288"/>
      <c r="G23" s="293" t="str">
        <f>H9</f>
        <v>ＦＣグラシアス</v>
      </c>
      <c r="H23" s="293"/>
      <c r="I23" s="293"/>
      <c r="J23" s="293"/>
      <c r="K23" s="222">
        <f>M23+M24+M25</f>
        <v>0</v>
      </c>
      <c r="L23" s="290" t="s">
        <v>91</v>
      </c>
      <c r="M23" s="123">
        <v>0</v>
      </c>
      <c r="N23" s="123" t="s">
        <v>92</v>
      </c>
      <c r="O23" s="123">
        <v>1</v>
      </c>
      <c r="P23" s="290" t="s">
        <v>93</v>
      </c>
      <c r="Q23" s="222">
        <f>O23+O24+O25</f>
        <v>5</v>
      </c>
      <c r="R23" s="326" t="str">
        <f>K9</f>
        <v>ｕｎｉｏｎ　ｓｐｏｒｔｓ　ｃｌｕｂ</v>
      </c>
      <c r="S23" s="326"/>
      <c r="T23" s="326"/>
      <c r="U23" s="326"/>
      <c r="V23" s="222" t="s">
        <v>96</v>
      </c>
      <c r="W23" s="222"/>
      <c r="X23" s="222"/>
      <c r="Y23" s="222"/>
      <c r="Z23" s="126"/>
    </row>
    <row r="24" spans="1:26" s="131" customFormat="1" ht="17.100000000000001" customHeight="1">
      <c r="C24" s="222"/>
      <c r="D24" s="222"/>
      <c r="E24" s="288"/>
      <c r="F24" s="288"/>
      <c r="G24" s="293"/>
      <c r="H24" s="293"/>
      <c r="I24" s="293"/>
      <c r="J24" s="293"/>
      <c r="K24" s="222"/>
      <c r="L24" s="290"/>
      <c r="M24" s="123">
        <v>0</v>
      </c>
      <c r="N24" s="123" t="s">
        <v>92</v>
      </c>
      <c r="O24" s="123">
        <v>4</v>
      </c>
      <c r="P24" s="290"/>
      <c r="Q24" s="222"/>
      <c r="R24" s="326"/>
      <c r="S24" s="326"/>
      <c r="T24" s="326"/>
      <c r="U24" s="326"/>
      <c r="V24" s="222"/>
      <c r="W24" s="222"/>
      <c r="X24" s="222"/>
      <c r="Y24" s="222"/>
      <c r="Z24" s="126"/>
    </row>
    <row r="25" spans="1:26" s="131" customFormat="1" ht="17.100000000000001" customHeight="1">
      <c r="C25" s="222"/>
      <c r="D25" s="222"/>
      <c r="E25" s="288"/>
      <c r="F25" s="288"/>
      <c r="G25" s="293"/>
      <c r="H25" s="293"/>
      <c r="I25" s="293"/>
      <c r="J25" s="293"/>
      <c r="K25" s="222"/>
      <c r="L25" s="290"/>
      <c r="M25" s="123">
        <v>0</v>
      </c>
      <c r="N25" s="123" t="s">
        <v>92</v>
      </c>
      <c r="O25" s="123">
        <v>0</v>
      </c>
      <c r="P25" s="290"/>
      <c r="Q25" s="222"/>
      <c r="R25" s="326"/>
      <c r="S25" s="326"/>
      <c r="T25" s="326"/>
      <c r="U25" s="326"/>
      <c r="V25" s="222"/>
      <c r="W25" s="222"/>
      <c r="X25" s="222"/>
      <c r="Y25" s="222"/>
      <c r="Z25" s="126"/>
    </row>
    <row r="26" spans="1:26" s="131" customFormat="1" ht="17.100000000000001" customHeight="1">
      <c r="C26" s="1"/>
      <c r="D26" s="123"/>
      <c r="E26" s="1"/>
      <c r="F26" s="1"/>
      <c r="G26" s="45"/>
      <c r="H26" s="45"/>
      <c r="I26" s="45"/>
      <c r="J26" s="45"/>
      <c r="K26" s="63"/>
      <c r="L26" s="44"/>
      <c r="M26" s="123"/>
      <c r="N26" s="123"/>
      <c r="O26" s="123"/>
      <c r="P26" s="44"/>
      <c r="Q26" s="58"/>
      <c r="R26" s="45"/>
      <c r="S26" s="45"/>
      <c r="T26" s="45"/>
      <c r="U26" s="45"/>
      <c r="V26" s="35"/>
      <c r="W26" s="35"/>
      <c r="X26" s="35"/>
      <c r="Y26" s="35"/>
      <c r="Z26" s="35"/>
    </row>
    <row r="27" spans="1:26" s="131" customFormat="1" ht="17.100000000000001" customHeight="1">
      <c r="C27" s="222" t="s">
        <v>89</v>
      </c>
      <c r="D27" s="222" t="s">
        <v>97</v>
      </c>
      <c r="E27" s="288">
        <v>0.41666666666666669</v>
      </c>
      <c r="F27" s="288"/>
      <c r="G27" s="325" t="str">
        <f>P9</f>
        <v>ＩＳＯＳＯＣＣＥＲＣＬＵＢ</v>
      </c>
      <c r="H27" s="325"/>
      <c r="I27" s="325"/>
      <c r="J27" s="325"/>
      <c r="K27" s="222">
        <f>M27+M28+M29</f>
        <v>0</v>
      </c>
      <c r="L27" s="290" t="s">
        <v>91</v>
      </c>
      <c r="M27" s="123">
        <v>0</v>
      </c>
      <c r="N27" s="123" t="s">
        <v>92</v>
      </c>
      <c r="O27" s="123">
        <v>3</v>
      </c>
      <c r="P27" s="290" t="s">
        <v>93</v>
      </c>
      <c r="Q27" s="222">
        <f>O27+O28+O29</f>
        <v>4</v>
      </c>
      <c r="R27" s="326" t="str">
        <f>S9</f>
        <v>ヴェルフェ矢板Ｕ－１２</v>
      </c>
      <c r="S27" s="326"/>
      <c r="T27" s="326"/>
      <c r="U27" s="326"/>
      <c r="V27" s="222" t="s">
        <v>98</v>
      </c>
      <c r="W27" s="222"/>
      <c r="X27" s="222"/>
      <c r="Y27" s="222"/>
      <c r="Z27" s="126"/>
    </row>
    <row r="28" spans="1:26" s="131" customFormat="1" ht="17.100000000000001" customHeight="1">
      <c r="C28" s="222"/>
      <c r="D28" s="222"/>
      <c r="E28" s="288"/>
      <c r="F28" s="288"/>
      <c r="G28" s="325"/>
      <c r="H28" s="325"/>
      <c r="I28" s="325"/>
      <c r="J28" s="325"/>
      <c r="K28" s="222"/>
      <c r="L28" s="290"/>
      <c r="M28" s="123">
        <v>0</v>
      </c>
      <c r="N28" s="123" t="s">
        <v>92</v>
      </c>
      <c r="O28" s="123">
        <v>1</v>
      </c>
      <c r="P28" s="290"/>
      <c r="Q28" s="222"/>
      <c r="R28" s="326"/>
      <c r="S28" s="326"/>
      <c r="T28" s="326"/>
      <c r="U28" s="326"/>
      <c r="V28" s="222"/>
      <c r="W28" s="222"/>
      <c r="X28" s="222"/>
      <c r="Y28" s="222"/>
      <c r="Z28" s="126"/>
    </row>
    <row r="29" spans="1:26" s="131" customFormat="1" ht="17.100000000000001" customHeight="1">
      <c r="C29" s="222"/>
      <c r="D29" s="222"/>
      <c r="E29" s="288"/>
      <c r="F29" s="288"/>
      <c r="G29" s="325"/>
      <c r="H29" s="325"/>
      <c r="I29" s="325"/>
      <c r="J29" s="325"/>
      <c r="K29" s="222"/>
      <c r="L29" s="290"/>
      <c r="M29" s="123">
        <v>0</v>
      </c>
      <c r="N29" s="123" t="s">
        <v>92</v>
      </c>
      <c r="O29" s="123">
        <v>0</v>
      </c>
      <c r="P29" s="290"/>
      <c r="Q29" s="222"/>
      <c r="R29" s="326"/>
      <c r="S29" s="326"/>
      <c r="T29" s="326"/>
      <c r="U29" s="326"/>
      <c r="V29" s="222"/>
      <c r="W29" s="222"/>
      <c r="X29" s="222"/>
      <c r="Y29" s="222"/>
      <c r="Z29" s="126"/>
    </row>
    <row r="30" spans="1:26" s="131" customFormat="1" ht="17.100000000000001" customHeight="1">
      <c r="C30" s="222" t="s">
        <v>95</v>
      </c>
      <c r="D30" s="222" t="s">
        <v>97</v>
      </c>
      <c r="E30" s="288">
        <v>0.41666666666666669</v>
      </c>
      <c r="F30" s="288"/>
      <c r="G30" s="294" t="s">
        <v>99</v>
      </c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1"/>
      <c r="W30" s="1"/>
      <c r="X30" s="1"/>
      <c r="Y30" s="1"/>
      <c r="Z30" s="126"/>
    </row>
    <row r="31" spans="1:26" s="131" customFormat="1" ht="17.100000000000001" customHeight="1">
      <c r="C31" s="222"/>
      <c r="D31" s="222"/>
      <c r="E31" s="288"/>
      <c r="F31" s="288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1"/>
      <c r="W31" s="1"/>
      <c r="X31" s="1"/>
      <c r="Y31" s="1"/>
      <c r="Z31" s="126"/>
    </row>
    <row r="32" spans="1:26" s="131" customFormat="1" ht="17.100000000000001" customHeight="1">
      <c r="C32" s="222"/>
      <c r="D32" s="222"/>
      <c r="E32" s="288"/>
      <c r="F32" s="288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1"/>
      <c r="W32" s="1"/>
      <c r="X32" s="1"/>
      <c r="Y32" s="1"/>
      <c r="Z32" s="126"/>
    </row>
    <row r="33" spans="3:26" s="131" customFormat="1" ht="17.100000000000001" customHeight="1">
      <c r="C33" s="1"/>
      <c r="D33" s="123"/>
      <c r="E33" s="1"/>
      <c r="F33" s="1"/>
      <c r="G33" s="45"/>
      <c r="H33" s="45"/>
      <c r="I33" s="45"/>
      <c r="J33" s="45"/>
      <c r="K33" s="63"/>
      <c r="L33" s="44"/>
      <c r="M33" s="123"/>
      <c r="N33" s="123"/>
      <c r="O33" s="123"/>
      <c r="P33" s="44"/>
      <c r="Q33" s="58"/>
      <c r="R33" s="45"/>
      <c r="S33" s="45"/>
      <c r="T33" s="45"/>
      <c r="U33" s="45"/>
      <c r="V33" s="35"/>
      <c r="W33" s="35"/>
      <c r="X33" s="35"/>
      <c r="Y33" s="35"/>
      <c r="Z33" s="35"/>
    </row>
    <row r="34" spans="3:26" s="131" customFormat="1" ht="17.100000000000001" customHeight="1">
      <c r="C34" s="222" t="s">
        <v>89</v>
      </c>
      <c r="D34" s="222" t="s">
        <v>100</v>
      </c>
      <c r="E34" s="288">
        <v>0.45833333333333331</v>
      </c>
      <c r="F34" s="288"/>
      <c r="G34" s="292" t="str">
        <f>B9</f>
        <v>Ｋ－ＷＥＳＴ．ＦＣ２００１</v>
      </c>
      <c r="H34" s="292"/>
      <c r="I34" s="292"/>
      <c r="J34" s="292"/>
      <c r="K34" s="222">
        <f>M34+M35+M36</f>
        <v>2</v>
      </c>
      <c r="L34" s="290" t="s">
        <v>91</v>
      </c>
      <c r="M34" s="123">
        <v>0</v>
      </c>
      <c r="N34" s="123" t="s">
        <v>92</v>
      </c>
      <c r="O34" s="123">
        <v>1</v>
      </c>
      <c r="P34" s="290" t="s">
        <v>93</v>
      </c>
      <c r="Q34" s="222">
        <f>O34+O35+O36</f>
        <v>1</v>
      </c>
      <c r="R34" s="293" t="str">
        <f>H9</f>
        <v>ＦＣグラシアス</v>
      </c>
      <c r="S34" s="293"/>
      <c r="T34" s="293"/>
      <c r="U34" s="293"/>
      <c r="V34" s="222" t="s">
        <v>101</v>
      </c>
      <c r="W34" s="222"/>
      <c r="X34" s="222"/>
      <c r="Y34" s="222"/>
      <c r="Z34" s="126"/>
    </row>
    <row r="35" spans="3:26" s="131" customFormat="1" ht="17.100000000000001" customHeight="1">
      <c r="C35" s="222"/>
      <c r="D35" s="222"/>
      <c r="E35" s="288"/>
      <c r="F35" s="288"/>
      <c r="G35" s="292"/>
      <c r="H35" s="292"/>
      <c r="I35" s="292"/>
      <c r="J35" s="292"/>
      <c r="K35" s="222"/>
      <c r="L35" s="290"/>
      <c r="M35" s="123">
        <v>0</v>
      </c>
      <c r="N35" s="123" t="s">
        <v>92</v>
      </c>
      <c r="O35" s="123">
        <v>0</v>
      </c>
      <c r="P35" s="290"/>
      <c r="Q35" s="222"/>
      <c r="R35" s="293"/>
      <c r="S35" s="293"/>
      <c r="T35" s="293"/>
      <c r="U35" s="293"/>
      <c r="V35" s="222"/>
      <c r="W35" s="222"/>
      <c r="X35" s="222"/>
      <c r="Y35" s="222"/>
      <c r="Z35" s="126"/>
    </row>
    <row r="36" spans="3:26" s="131" customFormat="1" ht="17.100000000000001" customHeight="1">
      <c r="C36" s="222"/>
      <c r="D36" s="222"/>
      <c r="E36" s="288"/>
      <c r="F36" s="288"/>
      <c r="G36" s="292"/>
      <c r="H36" s="292"/>
      <c r="I36" s="292"/>
      <c r="J36" s="292"/>
      <c r="K36" s="222"/>
      <c r="L36" s="290"/>
      <c r="M36" s="123">
        <v>2</v>
      </c>
      <c r="N36" s="123" t="s">
        <v>92</v>
      </c>
      <c r="O36" s="123">
        <v>0</v>
      </c>
      <c r="P36" s="290"/>
      <c r="Q36" s="222"/>
      <c r="R36" s="293"/>
      <c r="S36" s="293"/>
      <c r="T36" s="293"/>
      <c r="U36" s="293"/>
      <c r="V36" s="222"/>
      <c r="W36" s="222"/>
      <c r="X36" s="222"/>
      <c r="Y36" s="222"/>
      <c r="Z36" s="126"/>
    </row>
    <row r="37" spans="3:26" s="131" customFormat="1" ht="17.100000000000001" customHeight="1">
      <c r="C37" s="222" t="s">
        <v>95</v>
      </c>
      <c r="D37" s="222" t="s">
        <v>100</v>
      </c>
      <c r="E37" s="288">
        <v>0.45833333333333331</v>
      </c>
      <c r="F37" s="288"/>
      <c r="G37" s="296" t="str">
        <f>E9</f>
        <v>ＦＣ　ＶＡＬＯＮ</v>
      </c>
      <c r="H37" s="296"/>
      <c r="I37" s="296"/>
      <c r="J37" s="296"/>
      <c r="K37" s="222">
        <f>M37+M38+M39</f>
        <v>1</v>
      </c>
      <c r="L37" s="290" t="s">
        <v>91</v>
      </c>
      <c r="M37" s="123">
        <v>0</v>
      </c>
      <c r="N37" s="123" t="s">
        <v>92</v>
      </c>
      <c r="O37" s="123">
        <v>0</v>
      </c>
      <c r="P37" s="290" t="s">
        <v>93</v>
      </c>
      <c r="Q37" s="222">
        <f>O37+O38+O39</f>
        <v>1</v>
      </c>
      <c r="R37" s="327" t="str">
        <f>K9</f>
        <v>ｕｎｉｏｎ　ｓｐｏｒｔｓ　ｃｌｕｂ</v>
      </c>
      <c r="S37" s="327"/>
      <c r="T37" s="327"/>
      <c r="U37" s="327"/>
      <c r="V37" s="222" t="s">
        <v>102</v>
      </c>
      <c r="W37" s="222"/>
      <c r="X37" s="222"/>
      <c r="Y37" s="222"/>
      <c r="Z37" s="126"/>
    </row>
    <row r="38" spans="3:26" s="131" customFormat="1" ht="17.100000000000001" customHeight="1">
      <c r="C38" s="222"/>
      <c r="D38" s="222"/>
      <c r="E38" s="288"/>
      <c r="F38" s="288"/>
      <c r="G38" s="296"/>
      <c r="H38" s="296"/>
      <c r="I38" s="296"/>
      <c r="J38" s="296"/>
      <c r="K38" s="222"/>
      <c r="L38" s="290"/>
      <c r="M38" s="123">
        <v>0</v>
      </c>
      <c r="N38" s="123" t="s">
        <v>92</v>
      </c>
      <c r="O38" s="123">
        <v>1</v>
      </c>
      <c r="P38" s="290"/>
      <c r="Q38" s="222"/>
      <c r="R38" s="327"/>
      <c r="S38" s="327"/>
      <c r="T38" s="327"/>
      <c r="U38" s="327"/>
      <c r="V38" s="222"/>
      <c r="W38" s="222"/>
      <c r="X38" s="222"/>
      <c r="Y38" s="222"/>
      <c r="Z38" s="126"/>
    </row>
    <row r="39" spans="3:26" s="131" customFormat="1" ht="17.100000000000001" customHeight="1">
      <c r="C39" s="222"/>
      <c r="D39" s="222"/>
      <c r="E39" s="288"/>
      <c r="F39" s="288"/>
      <c r="G39" s="296"/>
      <c r="H39" s="296"/>
      <c r="I39" s="296"/>
      <c r="J39" s="296"/>
      <c r="K39" s="222"/>
      <c r="L39" s="290"/>
      <c r="M39" s="123">
        <v>1</v>
      </c>
      <c r="N39" s="123" t="s">
        <v>92</v>
      </c>
      <c r="O39" s="123">
        <v>0</v>
      </c>
      <c r="P39" s="290"/>
      <c r="Q39" s="222"/>
      <c r="R39" s="327"/>
      <c r="S39" s="327"/>
      <c r="T39" s="327"/>
      <c r="U39" s="327"/>
      <c r="V39" s="222"/>
      <c r="W39" s="222"/>
      <c r="X39" s="222"/>
      <c r="Y39" s="222"/>
      <c r="Z39" s="126"/>
    </row>
    <row r="40" spans="3:26" s="131" customFormat="1" ht="17.100000000000001" customHeight="1">
      <c r="C40" s="1"/>
      <c r="D40" s="123"/>
      <c r="E40" s="1"/>
      <c r="F40" s="1"/>
      <c r="G40" s="45"/>
      <c r="H40" s="45"/>
      <c r="I40" s="45"/>
      <c r="J40" s="45"/>
      <c r="K40" s="63"/>
      <c r="L40" s="44"/>
      <c r="M40" s="123"/>
      <c r="N40" s="123"/>
      <c r="O40" s="123"/>
      <c r="P40" s="44"/>
      <c r="Q40" s="58"/>
      <c r="R40" s="45"/>
      <c r="S40" s="45"/>
      <c r="T40" s="45"/>
      <c r="U40" s="45"/>
      <c r="V40" s="35"/>
      <c r="W40" s="35"/>
      <c r="X40" s="35"/>
      <c r="Y40" s="35"/>
      <c r="Z40" s="35"/>
    </row>
    <row r="41" spans="3:26" s="131" customFormat="1" ht="17.100000000000001" customHeight="1">
      <c r="C41" s="222" t="s">
        <v>89</v>
      </c>
      <c r="D41" s="222" t="s">
        <v>103</v>
      </c>
      <c r="E41" s="288">
        <v>0.5</v>
      </c>
      <c r="F41" s="288"/>
      <c r="G41" s="326" t="str">
        <f>P9</f>
        <v>ＩＳＯＳＯＣＣＥＲＣＬＵＢ</v>
      </c>
      <c r="H41" s="326"/>
      <c r="I41" s="326"/>
      <c r="J41" s="326"/>
      <c r="K41" s="222">
        <f>M41+M42+M43</f>
        <v>2</v>
      </c>
      <c r="L41" s="290" t="s">
        <v>91</v>
      </c>
      <c r="M41" s="123">
        <v>1</v>
      </c>
      <c r="N41" s="123" t="s">
        <v>92</v>
      </c>
      <c r="O41" s="123">
        <v>0</v>
      </c>
      <c r="P41" s="290" t="s">
        <v>93</v>
      </c>
      <c r="Q41" s="222">
        <f>O41+O42+O43</f>
        <v>0</v>
      </c>
      <c r="R41" s="325" t="str">
        <f>V9</f>
        <v>ＦＣ真岡２１ファンタジー</v>
      </c>
      <c r="S41" s="325"/>
      <c r="T41" s="325"/>
      <c r="U41" s="325"/>
      <c r="V41" s="222" t="s">
        <v>104</v>
      </c>
      <c r="W41" s="222"/>
      <c r="X41" s="222"/>
      <c r="Y41" s="222"/>
      <c r="Z41" s="126"/>
    </row>
    <row r="42" spans="3:26" s="131" customFormat="1" ht="17.100000000000001" customHeight="1">
      <c r="C42" s="222"/>
      <c r="D42" s="222"/>
      <c r="E42" s="288"/>
      <c r="F42" s="288"/>
      <c r="G42" s="326"/>
      <c r="H42" s="326"/>
      <c r="I42" s="326"/>
      <c r="J42" s="326"/>
      <c r="K42" s="222"/>
      <c r="L42" s="290"/>
      <c r="M42" s="123">
        <v>1</v>
      </c>
      <c r="N42" s="123" t="s">
        <v>92</v>
      </c>
      <c r="O42" s="123">
        <v>0</v>
      </c>
      <c r="P42" s="290"/>
      <c r="Q42" s="222"/>
      <c r="R42" s="325"/>
      <c r="S42" s="325"/>
      <c r="T42" s="325"/>
      <c r="U42" s="325"/>
      <c r="V42" s="222"/>
      <c r="W42" s="222"/>
      <c r="X42" s="222"/>
      <c r="Y42" s="222"/>
      <c r="Z42" s="126"/>
    </row>
    <row r="43" spans="3:26" s="131" customFormat="1" ht="17.100000000000001" customHeight="1">
      <c r="C43" s="222"/>
      <c r="D43" s="222"/>
      <c r="E43" s="288"/>
      <c r="F43" s="288"/>
      <c r="G43" s="326"/>
      <c r="H43" s="326"/>
      <c r="I43" s="326"/>
      <c r="J43" s="326"/>
      <c r="K43" s="222"/>
      <c r="L43" s="290"/>
      <c r="M43" s="123">
        <v>0</v>
      </c>
      <c r="N43" s="123" t="s">
        <v>92</v>
      </c>
      <c r="O43" s="123">
        <v>0</v>
      </c>
      <c r="P43" s="290"/>
      <c r="Q43" s="222"/>
      <c r="R43" s="325"/>
      <c r="S43" s="325"/>
      <c r="T43" s="325"/>
      <c r="U43" s="325"/>
      <c r="V43" s="222"/>
      <c r="W43" s="222"/>
      <c r="X43" s="222"/>
      <c r="Y43" s="222"/>
      <c r="Z43" s="126"/>
    </row>
    <row r="44" spans="3:26" s="131" customFormat="1" ht="17.100000000000001" customHeight="1">
      <c r="C44" s="222" t="s">
        <v>95</v>
      </c>
      <c r="D44" s="222" t="s">
        <v>103</v>
      </c>
      <c r="E44" s="288">
        <v>0.5</v>
      </c>
      <c r="F44" s="288"/>
      <c r="G44" s="294" t="s">
        <v>99</v>
      </c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1"/>
      <c r="W44" s="1"/>
      <c r="X44" s="1"/>
      <c r="Y44" s="1"/>
      <c r="Z44" s="126"/>
    </row>
    <row r="45" spans="3:26" s="131" customFormat="1" ht="17.100000000000001" customHeight="1">
      <c r="C45" s="222"/>
      <c r="D45" s="222"/>
      <c r="E45" s="288"/>
      <c r="F45" s="288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1"/>
      <c r="W45" s="1"/>
      <c r="X45" s="1"/>
      <c r="Y45" s="1"/>
      <c r="Z45" s="126"/>
    </row>
    <row r="46" spans="3:26" s="131" customFormat="1" ht="17.100000000000001" customHeight="1">
      <c r="C46" s="222"/>
      <c r="D46" s="222"/>
      <c r="E46" s="288"/>
      <c r="F46" s="288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1"/>
      <c r="W46" s="1"/>
      <c r="X46" s="1"/>
      <c r="Y46" s="1"/>
      <c r="Z46" s="126"/>
    </row>
    <row r="47" spans="3:26" s="131" customFormat="1" ht="17.100000000000001" customHeight="1">
      <c r="C47" s="1"/>
      <c r="D47" s="1"/>
      <c r="E47" s="1"/>
      <c r="F47" s="1"/>
      <c r="G47" s="45"/>
      <c r="H47" s="45"/>
      <c r="I47" s="45"/>
      <c r="J47" s="45"/>
      <c r="K47" s="63"/>
      <c r="L47" s="1"/>
      <c r="M47" s="123"/>
      <c r="N47" s="123"/>
      <c r="O47" s="123"/>
      <c r="P47" s="1"/>
      <c r="Q47" s="58"/>
      <c r="R47" s="45"/>
      <c r="S47" s="45"/>
      <c r="T47" s="45"/>
      <c r="U47" s="45"/>
      <c r="V47" s="35"/>
      <c r="W47" s="35"/>
      <c r="X47" s="35"/>
      <c r="Y47" s="35"/>
      <c r="Z47" s="35"/>
    </row>
    <row r="48" spans="3:26" s="131" customFormat="1" ht="17.100000000000001" customHeight="1">
      <c r="C48" s="222" t="s">
        <v>89</v>
      </c>
      <c r="D48" s="222" t="s">
        <v>105</v>
      </c>
      <c r="E48" s="288">
        <v>0.54166666666666663</v>
      </c>
      <c r="F48" s="288"/>
      <c r="G48" s="293" t="str">
        <f>B9</f>
        <v>Ｋ－ＷＥＳＴ．ＦＣ２００１</v>
      </c>
      <c r="H48" s="293"/>
      <c r="I48" s="293"/>
      <c r="J48" s="293"/>
      <c r="K48" s="222">
        <f>M48+M49+M50</f>
        <v>0</v>
      </c>
      <c r="L48" s="290" t="s">
        <v>91</v>
      </c>
      <c r="M48" s="123">
        <v>0</v>
      </c>
      <c r="N48" s="123" t="s">
        <v>92</v>
      </c>
      <c r="O48" s="123">
        <v>0</v>
      </c>
      <c r="P48" s="290" t="s">
        <v>93</v>
      </c>
      <c r="Q48" s="222">
        <f>O48+O49+O50</f>
        <v>1</v>
      </c>
      <c r="R48" s="326" t="str">
        <f>K9</f>
        <v>ｕｎｉｏｎ　ｓｐｏｒｔｓ　ｃｌｕｂ</v>
      </c>
      <c r="S48" s="326"/>
      <c r="T48" s="326"/>
      <c r="U48" s="326"/>
      <c r="V48" s="222" t="s">
        <v>106</v>
      </c>
      <c r="W48" s="222"/>
      <c r="X48" s="222"/>
      <c r="Y48" s="222"/>
      <c r="Z48" s="126"/>
    </row>
    <row r="49" spans="1:27" s="131" customFormat="1" ht="17.100000000000001" customHeight="1">
      <c r="C49" s="222"/>
      <c r="D49" s="222"/>
      <c r="E49" s="288"/>
      <c r="F49" s="288"/>
      <c r="G49" s="293"/>
      <c r="H49" s="293"/>
      <c r="I49" s="293"/>
      <c r="J49" s="293"/>
      <c r="K49" s="222"/>
      <c r="L49" s="290"/>
      <c r="M49" s="123">
        <v>0</v>
      </c>
      <c r="N49" s="123" t="s">
        <v>92</v>
      </c>
      <c r="O49" s="123">
        <v>0</v>
      </c>
      <c r="P49" s="290"/>
      <c r="Q49" s="222"/>
      <c r="R49" s="326"/>
      <c r="S49" s="326"/>
      <c r="T49" s="326"/>
      <c r="U49" s="326"/>
      <c r="V49" s="222"/>
      <c r="W49" s="222"/>
      <c r="X49" s="222"/>
      <c r="Y49" s="222"/>
      <c r="Z49" s="126"/>
    </row>
    <row r="50" spans="1:27" s="131" customFormat="1" ht="17.100000000000001" customHeight="1">
      <c r="C50" s="222"/>
      <c r="D50" s="222"/>
      <c r="E50" s="288"/>
      <c r="F50" s="288"/>
      <c r="G50" s="293"/>
      <c r="H50" s="293"/>
      <c r="I50" s="293"/>
      <c r="J50" s="293"/>
      <c r="K50" s="222"/>
      <c r="L50" s="290"/>
      <c r="M50" s="123">
        <v>0</v>
      </c>
      <c r="N50" s="123" t="s">
        <v>92</v>
      </c>
      <c r="O50" s="123">
        <v>1</v>
      </c>
      <c r="P50" s="290"/>
      <c r="Q50" s="222"/>
      <c r="R50" s="326"/>
      <c r="S50" s="326"/>
      <c r="T50" s="326"/>
      <c r="U50" s="326"/>
      <c r="V50" s="222"/>
      <c r="W50" s="222"/>
      <c r="X50" s="222"/>
      <c r="Y50" s="222"/>
      <c r="Z50" s="126"/>
    </row>
    <row r="51" spans="1:27" s="131" customFormat="1" ht="17.100000000000001" customHeight="1">
      <c r="C51" s="222" t="s">
        <v>95</v>
      </c>
      <c r="D51" s="222" t="s">
        <v>105</v>
      </c>
      <c r="E51" s="288">
        <v>0.54166666666666663</v>
      </c>
      <c r="F51" s="288"/>
      <c r="G51" s="292" t="str">
        <f>E9</f>
        <v>ＦＣ　ＶＡＬＯＮ</v>
      </c>
      <c r="H51" s="292"/>
      <c r="I51" s="292"/>
      <c r="J51" s="292"/>
      <c r="K51" s="222">
        <f>M51+M52+M53</f>
        <v>10</v>
      </c>
      <c r="L51" s="290" t="s">
        <v>91</v>
      </c>
      <c r="M51" s="123">
        <v>5</v>
      </c>
      <c r="N51" s="123" t="s">
        <v>92</v>
      </c>
      <c r="O51" s="123">
        <v>0</v>
      </c>
      <c r="P51" s="290" t="s">
        <v>93</v>
      </c>
      <c r="Q51" s="222">
        <f>O51+O52+O53</f>
        <v>0</v>
      </c>
      <c r="R51" s="293" t="str">
        <f>H9</f>
        <v>ＦＣグラシアス</v>
      </c>
      <c r="S51" s="293"/>
      <c r="T51" s="293"/>
      <c r="U51" s="293"/>
      <c r="V51" s="222" t="s">
        <v>107</v>
      </c>
      <c r="W51" s="222"/>
      <c r="X51" s="222"/>
      <c r="Y51" s="222"/>
      <c r="Z51" s="126"/>
    </row>
    <row r="52" spans="1:27" s="131" customFormat="1" ht="17.100000000000001" customHeight="1">
      <c r="C52" s="222"/>
      <c r="D52" s="222"/>
      <c r="E52" s="288"/>
      <c r="F52" s="288"/>
      <c r="G52" s="292"/>
      <c r="H52" s="292"/>
      <c r="I52" s="292"/>
      <c r="J52" s="292"/>
      <c r="K52" s="222"/>
      <c r="L52" s="290"/>
      <c r="M52" s="123">
        <v>3</v>
      </c>
      <c r="N52" s="123" t="s">
        <v>92</v>
      </c>
      <c r="O52" s="123">
        <v>0</v>
      </c>
      <c r="P52" s="290"/>
      <c r="Q52" s="222"/>
      <c r="R52" s="293"/>
      <c r="S52" s="293"/>
      <c r="T52" s="293"/>
      <c r="U52" s="293"/>
      <c r="V52" s="222"/>
      <c r="W52" s="222"/>
      <c r="X52" s="222"/>
      <c r="Y52" s="222"/>
      <c r="Z52" s="126"/>
    </row>
    <row r="53" spans="1:27" s="131" customFormat="1" ht="17.100000000000001" customHeight="1">
      <c r="C53" s="222"/>
      <c r="D53" s="222"/>
      <c r="E53" s="288"/>
      <c r="F53" s="288"/>
      <c r="G53" s="292"/>
      <c r="H53" s="292"/>
      <c r="I53" s="292"/>
      <c r="J53" s="292"/>
      <c r="K53" s="222"/>
      <c r="L53" s="290"/>
      <c r="M53" s="123">
        <v>2</v>
      </c>
      <c r="N53" s="123" t="s">
        <v>92</v>
      </c>
      <c r="O53" s="123">
        <v>0</v>
      </c>
      <c r="P53" s="290"/>
      <c r="Q53" s="222"/>
      <c r="R53" s="293"/>
      <c r="S53" s="293"/>
      <c r="T53" s="293"/>
      <c r="U53" s="293"/>
      <c r="V53" s="222"/>
      <c r="W53" s="222"/>
      <c r="X53" s="222"/>
      <c r="Y53" s="222"/>
      <c r="Z53" s="126"/>
    </row>
    <row r="54" spans="1:27" s="131" customFormat="1" ht="17.100000000000001" customHeight="1">
      <c r="G54" s="45"/>
      <c r="H54" s="45"/>
      <c r="I54" s="45"/>
      <c r="J54" s="45"/>
      <c r="K54" s="132"/>
      <c r="M54" s="123"/>
      <c r="N54" s="123"/>
      <c r="O54" s="123"/>
      <c r="Q54" s="133"/>
      <c r="R54" s="45"/>
      <c r="S54" s="45"/>
      <c r="T54" s="45"/>
      <c r="U54" s="45"/>
    </row>
    <row r="55" spans="1:27" s="131" customFormat="1" ht="17.100000000000001" customHeight="1">
      <c r="C55" s="222" t="s">
        <v>89</v>
      </c>
      <c r="D55" s="222" t="s">
        <v>108</v>
      </c>
      <c r="E55" s="288">
        <v>0.58333333333333337</v>
      </c>
      <c r="F55" s="288"/>
      <c r="G55" s="326" t="str">
        <f>S9</f>
        <v>ヴェルフェ矢板Ｕ－１２</v>
      </c>
      <c r="H55" s="326"/>
      <c r="I55" s="326"/>
      <c r="J55" s="326"/>
      <c r="K55" s="222">
        <f>M55+M56+M57</f>
        <v>7</v>
      </c>
      <c r="L55" s="290" t="s">
        <v>91</v>
      </c>
      <c r="M55" s="123">
        <v>2</v>
      </c>
      <c r="N55" s="123" t="s">
        <v>92</v>
      </c>
      <c r="O55" s="123">
        <v>0</v>
      </c>
      <c r="P55" s="290" t="s">
        <v>93</v>
      </c>
      <c r="Q55" s="222">
        <f>O55+O56+O57</f>
        <v>0</v>
      </c>
      <c r="R55" s="325" t="str">
        <f>V9</f>
        <v>ＦＣ真岡２１ファンタジー</v>
      </c>
      <c r="S55" s="325"/>
      <c r="T55" s="325"/>
      <c r="U55" s="325"/>
      <c r="V55" s="222" t="s">
        <v>109</v>
      </c>
      <c r="W55" s="222"/>
      <c r="X55" s="222"/>
      <c r="Y55" s="222"/>
      <c r="Z55" s="126"/>
    </row>
    <row r="56" spans="1:27" s="131" customFormat="1" ht="17.100000000000001" customHeight="1">
      <c r="C56" s="222"/>
      <c r="D56" s="222"/>
      <c r="E56" s="288"/>
      <c r="F56" s="288"/>
      <c r="G56" s="326"/>
      <c r="H56" s="326"/>
      <c r="I56" s="326"/>
      <c r="J56" s="326"/>
      <c r="K56" s="222"/>
      <c r="L56" s="290"/>
      <c r="M56" s="123">
        <v>4</v>
      </c>
      <c r="N56" s="123" t="s">
        <v>92</v>
      </c>
      <c r="O56" s="123">
        <v>0</v>
      </c>
      <c r="P56" s="290"/>
      <c r="Q56" s="222"/>
      <c r="R56" s="325"/>
      <c r="S56" s="325"/>
      <c r="T56" s="325"/>
      <c r="U56" s="325"/>
      <c r="V56" s="222"/>
      <c r="W56" s="222"/>
      <c r="X56" s="222"/>
      <c r="Y56" s="222"/>
      <c r="Z56" s="126"/>
    </row>
    <row r="57" spans="1:27" s="131" customFormat="1" ht="17.100000000000001" customHeight="1">
      <c r="C57" s="222"/>
      <c r="D57" s="222"/>
      <c r="E57" s="288"/>
      <c r="F57" s="288"/>
      <c r="G57" s="326"/>
      <c r="H57" s="326"/>
      <c r="I57" s="326"/>
      <c r="J57" s="326"/>
      <c r="K57" s="222"/>
      <c r="L57" s="290"/>
      <c r="M57" s="123">
        <v>1</v>
      </c>
      <c r="N57" s="123" t="s">
        <v>92</v>
      </c>
      <c r="O57" s="123">
        <v>0</v>
      </c>
      <c r="P57" s="290"/>
      <c r="Q57" s="222"/>
      <c r="R57" s="325"/>
      <c r="S57" s="325"/>
      <c r="T57" s="325"/>
      <c r="U57" s="325"/>
      <c r="V57" s="222"/>
      <c r="W57" s="222"/>
      <c r="X57" s="222"/>
      <c r="Y57" s="222"/>
      <c r="Z57" s="126"/>
    </row>
    <row r="58" spans="1:27" s="131" customFormat="1" ht="17.100000000000001" customHeight="1">
      <c r="C58" s="222" t="s">
        <v>95</v>
      </c>
      <c r="D58" s="222" t="s">
        <v>108</v>
      </c>
      <c r="E58" s="288">
        <v>0.58333333333333337</v>
      </c>
      <c r="F58" s="288"/>
      <c r="G58" s="294" t="s">
        <v>99</v>
      </c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"/>
      <c r="W58" s="1"/>
      <c r="X58" s="1"/>
      <c r="Y58" s="1"/>
      <c r="Z58" s="126"/>
    </row>
    <row r="59" spans="1:27" s="131" customFormat="1" ht="17.100000000000001" customHeight="1">
      <c r="C59" s="222"/>
      <c r="D59" s="222"/>
      <c r="E59" s="288"/>
      <c r="F59" s="288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1"/>
      <c r="W59" s="1"/>
      <c r="X59" s="1"/>
      <c r="Y59" s="1"/>
      <c r="Z59" s="126"/>
    </row>
    <row r="60" spans="1:27" s="131" customFormat="1" ht="17.100000000000001" customHeight="1">
      <c r="C60" s="222"/>
      <c r="D60" s="222"/>
      <c r="E60" s="288"/>
      <c r="F60" s="288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1"/>
      <c r="W60" s="1"/>
      <c r="X60" s="1"/>
      <c r="Y60" s="1"/>
      <c r="Z60" s="126"/>
    </row>
    <row r="61" spans="1:27" s="131" customFormat="1" ht="17.100000000000001" customHeight="1"/>
    <row r="62" spans="1:27" s="131" customFormat="1" ht="32.1" customHeight="1">
      <c r="A62" s="297" t="str">
        <f>F4</f>
        <v>Ｃ</v>
      </c>
      <c r="B62" s="297"/>
      <c r="C62" s="298" t="str">
        <f>A64</f>
        <v>Ｋ－ＷＥＳＴ．ＦＣ２００１</v>
      </c>
      <c r="D62" s="298"/>
      <c r="E62" s="298" t="str">
        <f>A66</f>
        <v>ＦＣ　ＶＡＬＯＮ</v>
      </c>
      <c r="F62" s="298"/>
      <c r="G62" s="298" t="str">
        <f>A68</f>
        <v>ＦＣグラシアス</v>
      </c>
      <c r="H62" s="298"/>
      <c r="I62" s="298" t="str">
        <f>A70</f>
        <v>ｕｎｉｏｎ　ｓｐｏｒｔｓ　ｃｌｕｂ</v>
      </c>
      <c r="J62" s="298"/>
      <c r="K62" s="300" t="s">
        <v>110</v>
      </c>
      <c r="L62" s="301" t="s">
        <v>111</v>
      </c>
      <c r="M62" s="300" t="s">
        <v>112</v>
      </c>
      <c r="O62" s="297" t="str">
        <f>S4</f>
        <v>Ｄ</v>
      </c>
      <c r="P62" s="297"/>
      <c r="Q62" s="298" t="str">
        <f>P9</f>
        <v>ＩＳＯＳＯＣＣＥＲＣＬＵＢ</v>
      </c>
      <c r="R62" s="298"/>
      <c r="S62" s="298" t="str">
        <f>S9</f>
        <v>ヴェルフェ矢板Ｕ－１２</v>
      </c>
      <c r="T62" s="298"/>
      <c r="U62" s="298" t="str">
        <f>V9</f>
        <v>ＦＣ真岡２１ファンタジー</v>
      </c>
      <c r="V62" s="298"/>
      <c r="W62" s="300" t="s">
        <v>110</v>
      </c>
      <c r="X62" s="301" t="s">
        <v>111</v>
      </c>
      <c r="Y62" s="300" t="s">
        <v>112</v>
      </c>
    </row>
    <row r="63" spans="1:27" s="131" customFormat="1" ht="32.1" customHeight="1">
      <c r="A63" s="297"/>
      <c r="B63" s="297"/>
      <c r="C63" s="298"/>
      <c r="D63" s="298"/>
      <c r="E63" s="298"/>
      <c r="F63" s="298"/>
      <c r="G63" s="298"/>
      <c r="H63" s="298"/>
      <c r="I63" s="298"/>
      <c r="J63" s="298"/>
      <c r="K63" s="300"/>
      <c r="L63" s="301"/>
      <c r="M63" s="300"/>
      <c r="O63" s="297"/>
      <c r="P63" s="297"/>
      <c r="Q63" s="298"/>
      <c r="R63" s="298"/>
      <c r="S63" s="298"/>
      <c r="T63" s="298"/>
      <c r="U63" s="298"/>
      <c r="V63" s="298"/>
      <c r="W63" s="300"/>
      <c r="X63" s="301"/>
      <c r="Y63" s="300"/>
      <c r="Z63" s="57"/>
      <c r="AA63" s="74"/>
    </row>
    <row r="64" spans="1:27" s="131" customFormat="1" ht="18" customHeight="1">
      <c r="A64" s="313" t="str">
        <f>B9</f>
        <v>Ｋ－ＷＥＳＴ．ＦＣ２００１</v>
      </c>
      <c r="B64" s="313"/>
      <c r="C64" s="305"/>
      <c r="D64" s="306"/>
      <c r="E64" s="124">
        <f>K20</f>
        <v>1</v>
      </c>
      <c r="F64" s="124">
        <f>Q20</f>
        <v>4</v>
      </c>
      <c r="G64" s="124">
        <f>K34</f>
        <v>2</v>
      </c>
      <c r="H64" s="124">
        <f>Q34</f>
        <v>1</v>
      </c>
      <c r="I64" s="124">
        <f>K48</f>
        <v>0</v>
      </c>
      <c r="J64" s="124">
        <f>Q48</f>
        <v>1</v>
      </c>
      <c r="K64" s="328">
        <f>COUNTIF(C65:J65,"○")*3+COUNTIF(C65:J65,"△")</f>
        <v>3</v>
      </c>
      <c r="L64" s="328">
        <f>E64-F64+G64-H64+I64-J64</f>
        <v>-3</v>
      </c>
      <c r="M64" s="328">
        <v>3</v>
      </c>
      <c r="O64" s="314" t="str">
        <f>P9</f>
        <v>ＩＳＯＳＯＣＣＥＲＣＬＵＢ</v>
      </c>
      <c r="P64" s="315"/>
      <c r="Q64" s="309"/>
      <c r="R64" s="310"/>
      <c r="S64" s="124">
        <f>K27</f>
        <v>0</v>
      </c>
      <c r="T64" s="124">
        <f>Q27</f>
        <v>4</v>
      </c>
      <c r="U64" s="124">
        <f>K41</f>
        <v>2</v>
      </c>
      <c r="V64" s="124">
        <f>Q41</f>
        <v>0</v>
      </c>
      <c r="W64" s="223">
        <f>COUNTIF(Q65:V65,"○")*3+COUNTIF(Q65:V65,"△")</f>
        <v>3</v>
      </c>
      <c r="X64" s="223">
        <f>S64-T64+U64-V64</f>
        <v>-2</v>
      </c>
      <c r="Y64" s="202">
        <v>2</v>
      </c>
      <c r="AA64" s="1"/>
    </row>
    <row r="65" spans="1:27" s="131" customFormat="1" ht="18" customHeight="1">
      <c r="A65" s="313"/>
      <c r="B65" s="313"/>
      <c r="C65" s="307"/>
      <c r="D65" s="308"/>
      <c r="E65" s="302" t="str">
        <f>IF(E64&gt;F64,"○",IF(E64&lt;F64,"×",IF(E64=F64,"△")))</f>
        <v>×</v>
      </c>
      <c r="F65" s="303"/>
      <c r="G65" s="302" t="str">
        <f>IF(G64&gt;H64,"○",IF(G64&lt;H64,"×",IF(G64=H64,"△")))</f>
        <v>○</v>
      </c>
      <c r="H65" s="303"/>
      <c r="I65" s="302" t="str">
        <f>IF(I64&gt;J64,"○",IF(I64&lt;J64,"×",IF(I64=J64,"△")))</f>
        <v>×</v>
      </c>
      <c r="J65" s="303"/>
      <c r="K65" s="329"/>
      <c r="L65" s="329"/>
      <c r="M65" s="329"/>
      <c r="O65" s="316"/>
      <c r="P65" s="317"/>
      <c r="Q65" s="311"/>
      <c r="R65" s="312"/>
      <c r="S65" s="302" t="str">
        <f>IF(S64&gt;T64,"○",IF(S64&lt;T64,"×",IF(S64=T64,"△")))</f>
        <v>×</v>
      </c>
      <c r="T65" s="303"/>
      <c r="U65" s="302" t="str">
        <f>IF(U64&gt;V64,"○",IF(U64&lt;V64,"×",IF(U64=V64,"△")))</f>
        <v>○</v>
      </c>
      <c r="V65" s="303"/>
      <c r="W65" s="223"/>
      <c r="X65" s="223"/>
      <c r="Y65" s="203"/>
      <c r="AA65" s="1"/>
    </row>
    <row r="66" spans="1:27" s="131" customFormat="1" ht="18" customHeight="1">
      <c r="A66" s="313" t="str">
        <f>E9</f>
        <v>ＦＣ　ＶＡＬＯＮ</v>
      </c>
      <c r="B66" s="313"/>
      <c r="C66" s="124">
        <f>F64</f>
        <v>4</v>
      </c>
      <c r="D66" s="124">
        <f>E64</f>
        <v>1</v>
      </c>
      <c r="E66" s="309"/>
      <c r="F66" s="310"/>
      <c r="G66" s="124">
        <f>K51</f>
        <v>10</v>
      </c>
      <c r="H66" s="124">
        <f>Q51</f>
        <v>0</v>
      </c>
      <c r="I66" s="124">
        <f>K37</f>
        <v>1</v>
      </c>
      <c r="J66" s="124">
        <f>Q37</f>
        <v>1</v>
      </c>
      <c r="K66" s="328">
        <f>COUNTIF(C67:J67,"○")*3+COUNTIF(C67:J67,"△")</f>
        <v>7</v>
      </c>
      <c r="L66" s="328">
        <f>C66-D66+G66-H66+I66-J66</f>
        <v>13</v>
      </c>
      <c r="M66" s="328">
        <v>1</v>
      </c>
      <c r="O66" s="314" t="str">
        <f>S9</f>
        <v>ヴェルフェ矢板Ｕ－１２</v>
      </c>
      <c r="P66" s="315"/>
      <c r="Q66" s="124">
        <f>T64</f>
        <v>4</v>
      </c>
      <c r="R66" s="124">
        <f>S64</f>
        <v>0</v>
      </c>
      <c r="S66" s="309"/>
      <c r="T66" s="310"/>
      <c r="U66" s="124">
        <f>K55</f>
        <v>7</v>
      </c>
      <c r="V66" s="124">
        <f>Q55</f>
        <v>0</v>
      </c>
      <c r="W66" s="223">
        <f>COUNTIF(Q67:V67,"○")*3+COUNTIF(Q67:V67,"△")</f>
        <v>6</v>
      </c>
      <c r="X66" s="223">
        <f>Q66-R66+U66-V66</f>
        <v>11</v>
      </c>
      <c r="Y66" s="202">
        <v>1</v>
      </c>
      <c r="AA66" s="1"/>
    </row>
    <row r="67" spans="1:27" s="131" customFormat="1" ht="18" customHeight="1">
      <c r="A67" s="313"/>
      <c r="B67" s="313"/>
      <c r="C67" s="302" t="str">
        <f>IF(C66&gt;D66,"○",IF(C66&lt;D66,"×",IF(C66=D66,"△")))</f>
        <v>○</v>
      </c>
      <c r="D67" s="303"/>
      <c r="E67" s="311"/>
      <c r="F67" s="312"/>
      <c r="G67" s="302" t="str">
        <f>IF(G66&gt;H66,"○",IF(G66&lt;H66,"×",IF(G66=H66,"△")))</f>
        <v>○</v>
      </c>
      <c r="H67" s="303"/>
      <c r="I67" s="302" t="str">
        <f>IF(I66&gt;J66,"○",IF(I66&lt;J66,"×",IF(I66=J66,"△")))</f>
        <v>△</v>
      </c>
      <c r="J67" s="303"/>
      <c r="K67" s="329"/>
      <c r="L67" s="329"/>
      <c r="M67" s="329"/>
      <c r="O67" s="316"/>
      <c r="P67" s="317"/>
      <c r="Q67" s="302" t="str">
        <f>IF(Q66&gt;R66,"○",IF(Q66&lt;R66,"×",IF(Q66=R66,"△")))</f>
        <v>○</v>
      </c>
      <c r="R67" s="303"/>
      <c r="S67" s="311"/>
      <c r="T67" s="312"/>
      <c r="U67" s="302" t="str">
        <f>IF(U66&gt;V66,"○",IF(U66&lt;V66,"×",IF(U66=V66,"△")))</f>
        <v>○</v>
      </c>
      <c r="V67" s="303"/>
      <c r="W67" s="223"/>
      <c r="X67" s="223"/>
      <c r="Y67" s="203"/>
      <c r="AA67" s="1"/>
    </row>
    <row r="68" spans="1:27" s="131" customFormat="1" ht="18" customHeight="1">
      <c r="A68" s="313" t="str">
        <f>H9</f>
        <v>ＦＣグラシアス</v>
      </c>
      <c r="B68" s="313"/>
      <c r="C68" s="124">
        <f>H64</f>
        <v>1</v>
      </c>
      <c r="D68" s="124">
        <f>G64</f>
        <v>2</v>
      </c>
      <c r="E68" s="124">
        <f>H66</f>
        <v>0</v>
      </c>
      <c r="F68" s="124">
        <f>G66</f>
        <v>10</v>
      </c>
      <c r="G68" s="309"/>
      <c r="H68" s="310"/>
      <c r="I68" s="124">
        <f>K23</f>
        <v>0</v>
      </c>
      <c r="J68" s="124">
        <f>Q23</f>
        <v>5</v>
      </c>
      <c r="K68" s="328">
        <f>COUNTIF(C69:J69,"○")*3+COUNTIF(C69:J69,"△")</f>
        <v>0</v>
      </c>
      <c r="L68" s="330">
        <f>C68-D68+E68-F68+I68-J68</f>
        <v>-16</v>
      </c>
      <c r="M68" s="328">
        <v>4</v>
      </c>
      <c r="O68" s="314" t="str">
        <f>V9</f>
        <v>ＦＣ真岡２１ファンタジー</v>
      </c>
      <c r="P68" s="315"/>
      <c r="Q68" s="124">
        <f>V64</f>
        <v>0</v>
      </c>
      <c r="R68" s="124">
        <f>U64</f>
        <v>2</v>
      </c>
      <c r="S68" s="124">
        <f>V66</f>
        <v>0</v>
      </c>
      <c r="T68" s="124">
        <f>U66</f>
        <v>7</v>
      </c>
      <c r="U68" s="309"/>
      <c r="V68" s="310"/>
      <c r="W68" s="223">
        <f>COUNTIF(Q69:V69,"○")*3+COUNTIF(Q69:V69,"△")</f>
        <v>0</v>
      </c>
      <c r="X68" s="223">
        <f>Q68-R68+S68-T68</f>
        <v>-9</v>
      </c>
      <c r="Y68" s="202">
        <v>3</v>
      </c>
      <c r="AA68" s="1"/>
    </row>
    <row r="69" spans="1:27" s="131" customFormat="1" ht="18" customHeight="1">
      <c r="A69" s="313"/>
      <c r="B69" s="313"/>
      <c r="C69" s="302" t="str">
        <f>IF(C68&gt;D68,"○",IF(C68&lt;D68,"×",IF(C68=D68,"△")))</f>
        <v>×</v>
      </c>
      <c r="D69" s="303"/>
      <c r="E69" s="302" t="str">
        <f>IF(E68&gt;F68,"○",IF(E68&lt;F68,"×",IF(E68=F68,"△")))</f>
        <v>×</v>
      </c>
      <c r="F69" s="303"/>
      <c r="G69" s="311"/>
      <c r="H69" s="312"/>
      <c r="I69" s="302" t="str">
        <f>IF(I68&gt;J68,"○",IF(I68&lt;J68,"×",IF(I68=J68,"△")))</f>
        <v>×</v>
      </c>
      <c r="J69" s="303"/>
      <c r="K69" s="329"/>
      <c r="L69" s="331"/>
      <c r="M69" s="329"/>
      <c r="O69" s="316"/>
      <c r="P69" s="317"/>
      <c r="Q69" s="302" t="str">
        <f>IF(Q68&gt;R68,"○",IF(Q68&lt;R68,"×",IF(Q68=R68,"△")))</f>
        <v>×</v>
      </c>
      <c r="R69" s="303"/>
      <c r="S69" s="302" t="str">
        <f>IF(S68&gt;T68,"○",IF(S68&lt;T68,"×",IF(S68=T68,"△")))</f>
        <v>×</v>
      </c>
      <c r="T69" s="303"/>
      <c r="U69" s="311"/>
      <c r="V69" s="312"/>
      <c r="W69" s="223"/>
      <c r="X69" s="223"/>
      <c r="Y69" s="203"/>
      <c r="Z69" s="1"/>
      <c r="AA69" s="1"/>
    </row>
    <row r="70" spans="1:27" s="131" customFormat="1" ht="18" customHeight="1">
      <c r="A70" s="313" t="str">
        <f>K9</f>
        <v>ｕｎｉｏｎ　ｓｐｏｒｔｓ　ｃｌｕｂ</v>
      </c>
      <c r="B70" s="313"/>
      <c r="C70" s="124">
        <f>J64</f>
        <v>1</v>
      </c>
      <c r="D70" s="124">
        <f>I64</f>
        <v>0</v>
      </c>
      <c r="E70" s="124">
        <f>J66</f>
        <v>1</v>
      </c>
      <c r="F70" s="124">
        <f>I66</f>
        <v>1</v>
      </c>
      <c r="G70" s="124">
        <f>J68</f>
        <v>5</v>
      </c>
      <c r="H70" s="124">
        <f>I68</f>
        <v>0</v>
      </c>
      <c r="I70" s="305"/>
      <c r="J70" s="306"/>
      <c r="K70" s="328">
        <f>COUNTIF(C71:J71,"○")*3+COUNTIF(C71:J71,"△")</f>
        <v>7</v>
      </c>
      <c r="L70" s="328">
        <f>C70-D70+E70-F70+G70-H70</f>
        <v>6</v>
      </c>
      <c r="M70" s="328">
        <v>2</v>
      </c>
      <c r="O70" s="318"/>
      <c r="P70" s="318"/>
      <c r="Q70" s="125"/>
      <c r="R70" s="125"/>
      <c r="S70" s="125"/>
      <c r="T70" s="125"/>
      <c r="U70" s="125"/>
      <c r="V70" s="125"/>
      <c r="W70" s="320"/>
      <c r="X70" s="320"/>
      <c r="Y70" s="320"/>
      <c r="Z70" s="222"/>
      <c r="AA70" s="222"/>
    </row>
    <row r="71" spans="1:27" s="131" customFormat="1" ht="18" customHeight="1">
      <c r="A71" s="313"/>
      <c r="B71" s="313"/>
      <c r="C71" s="302" t="str">
        <f>IF(C70&gt;D70,"○",IF(C70&lt;D70,"×",IF(C70=D70,"△")))</f>
        <v>○</v>
      </c>
      <c r="D71" s="303"/>
      <c r="E71" s="302" t="str">
        <f>IF(E70&gt;F70,"○",IF(E70&lt;F70,"×",IF(E70=F70,"△")))</f>
        <v>△</v>
      </c>
      <c r="F71" s="303"/>
      <c r="G71" s="302" t="str">
        <f>IF(G70&gt;H70,"○",IF(G70&lt;H70,"×",IF(G70=H70,"△")))</f>
        <v>○</v>
      </c>
      <c r="H71" s="303"/>
      <c r="I71" s="307"/>
      <c r="J71" s="308"/>
      <c r="K71" s="329"/>
      <c r="L71" s="329"/>
      <c r="M71" s="329"/>
      <c r="O71" s="319"/>
      <c r="P71" s="319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</row>
    <row r="72" spans="1:27" s="131" customFormat="1"/>
  </sheetData>
  <mergeCells count="201">
    <mergeCell ref="Y70:Y71"/>
    <mergeCell ref="Z70:Z71"/>
    <mergeCell ref="AA70:AA71"/>
    <mergeCell ref="C71:D71"/>
    <mergeCell ref="E71:F71"/>
    <mergeCell ref="G71:H71"/>
    <mergeCell ref="Q71:R71"/>
    <mergeCell ref="S71:T71"/>
    <mergeCell ref="U71:V71"/>
    <mergeCell ref="A70:B71"/>
    <mergeCell ref="I70:J71"/>
    <mergeCell ref="K70:K71"/>
    <mergeCell ref="L70:L71"/>
    <mergeCell ref="M70:M71"/>
    <mergeCell ref="O70:P71"/>
    <mergeCell ref="U68:V69"/>
    <mergeCell ref="W68:W69"/>
    <mergeCell ref="X68:X69"/>
    <mergeCell ref="W70:X71"/>
    <mergeCell ref="Y68:Y69"/>
    <mergeCell ref="C69:D69"/>
    <mergeCell ref="E69:F69"/>
    <mergeCell ref="I69:J69"/>
    <mergeCell ref="Q69:R69"/>
    <mergeCell ref="S69:T69"/>
    <mergeCell ref="A68:B69"/>
    <mergeCell ref="G68:H69"/>
    <mergeCell ref="K68:K69"/>
    <mergeCell ref="L68:L69"/>
    <mergeCell ref="M68:M69"/>
    <mergeCell ref="O68:P69"/>
    <mergeCell ref="A66:B67"/>
    <mergeCell ref="E66:F67"/>
    <mergeCell ref="K66:K67"/>
    <mergeCell ref="L66:L67"/>
    <mergeCell ref="M66:M67"/>
    <mergeCell ref="O66:P67"/>
    <mergeCell ref="W64:W65"/>
    <mergeCell ref="X64:X65"/>
    <mergeCell ref="Y64:Y65"/>
    <mergeCell ref="E65:F65"/>
    <mergeCell ref="G65:H65"/>
    <mergeCell ref="I65:J65"/>
    <mergeCell ref="S65:T65"/>
    <mergeCell ref="U65:V65"/>
    <mergeCell ref="S66:T67"/>
    <mergeCell ref="W66:W67"/>
    <mergeCell ref="X66:X67"/>
    <mergeCell ref="Y66:Y67"/>
    <mergeCell ref="C67:D67"/>
    <mergeCell ref="G67:H67"/>
    <mergeCell ref="I67:J67"/>
    <mergeCell ref="Q67:R67"/>
    <mergeCell ref="U67:V67"/>
    <mergeCell ref="W62:W63"/>
    <mergeCell ref="X62:X63"/>
    <mergeCell ref="Y62:Y63"/>
    <mergeCell ref="A64:B65"/>
    <mergeCell ref="C64:D65"/>
    <mergeCell ref="K64:K65"/>
    <mergeCell ref="L64:L65"/>
    <mergeCell ref="M64:M65"/>
    <mergeCell ref="O64:P65"/>
    <mergeCell ref="Q64:R65"/>
    <mergeCell ref="L62:L63"/>
    <mergeCell ref="M62:M63"/>
    <mergeCell ref="O62:P63"/>
    <mergeCell ref="Q62:R63"/>
    <mergeCell ref="S62:T63"/>
    <mergeCell ref="U62:V63"/>
    <mergeCell ref="A62:B63"/>
    <mergeCell ref="C62:D63"/>
    <mergeCell ref="E62:F63"/>
    <mergeCell ref="G62:H63"/>
    <mergeCell ref="I62:J63"/>
    <mergeCell ref="K62:K63"/>
    <mergeCell ref="P55:P57"/>
    <mergeCell ref="Q55:Q57"/>
    <mergeCell ref="R55:U57"/>
    <mergeCell ref="V55:Y57"/>
    <mergeCell ref="C58:C60"/>
    <mergeCell ref="D58:D60"/>
    <mergeCell ref="E58:F60"/>
    <mergeCell ref="G58:U60"/>
    <mergeCell ref="P51:P53"/>
    <mergeCell ref="Q51:Q53"/>
    <mergeCell ref="R51:U53"/>
    <mergeCell ref="V51:Y53"/>
    <mergeCell ref="C55:C57"/>
    <mergeCell ref="D55:D57"/>
    <mergeCell ref="E55:F57"/>
    <mergeCell ref="G55:J57"/>
    <mergeCell ref="K55:K57"/>
    <mergeCell ref="L55:L57"/>
    <mergeCell ref="C51:C53"/>
    <mergeCell ref="D51:D53"/>
    <mergeCell ref="E51:F53"/>
    <mergeCell ref="G51:J53"/>
    <mergeCell ref="K51:K53"/>
    <mergeCell ref="L51:L53"/>
    <mergeCell ref="C48:C50"/>
    <mergeCell ref="D48:D50"/>
    <mergeCell ref="E48:F50"/>
    <mergeCell ref="G48:J50"/>
    <mergeCell ref="K48:K50"/>
    <mergeCell ref="L48:L50"/>
    <mergeCell ref="V41:Y43"/>
    <mergeCell ref="C44:C46"/>
    <mergeCell ref="D44:D46"/>
    <mergeCell ref="E44:F46"/>
    <mergeCell ref="G44:U46"/>
    <mergeCell ref="P48:P50"/>
    <mergeCell ref="Q48:Q50"/>
    <mergeCell ref="R48:U50"/>
    <mergeCell ref="V48:Y50"/>
    <mergeCell ref="C41:C43"/>
    <mergeCell ref="D41:D43"/>
    <mergeCell ref="E41:F43"/>
    <mergeCell ref="G41:J43"/>
    <mergeCell ref="K41:K43"/>
    <mergeCell ref="L41:L43"/>
    <mergeCell ref="P41:P43"/>
    <mergeCell ref="Q41:Q43"/>
    <mergeCell ref="R41:U43"/>
    <mergeCell ref="V34:Y36"/>
    <mergeCell ref="C37:C39"/>
    <mergeCell ref="D37:D39"/>
    <mergeCell ref="E37:F39"/>
    <mergeCell ref="G37:J39"/>
    <mergeCell ref="K37:K39"/>
    <mergeCell ref="L37:L39"/>
    <mergeCell ref="P37:P39"/>
    <mergeCell ref="Q37:Q39"/>
    <mergeCell ref="R37:U39"/>
    <mergeCell ref="V37:Y39"/>
    <mergeCell ref="C30:C32"/>
    <mergeCell ref="D30:D32"/>
    <mergeCell ref="E30:F32"/>
    <mergeCell ref="G30:U32"/>
    <mergeCell ref="C34:C36"/>
    <mergeCell ref="D34:D36"/>
    <mergeCell ref="E34:F36"/>
    <mergeCell ref="G34:J36"/>
    <mergeCell ref="K34:K36"/>
    <mergeCell ref="L34:L36"/>
    <mergeCell ref="P34:P36"/>
    <mergeCell ref="Q34:Q36"/>
    <mergeCell ref="R34:U36"/>
    <mergeCell ref="V23:Y25"/>
    <mergeCell ref="C27:C29"/>
    <mergeCell ref="D27:D29"/>
    <mergeCell ref="E27:F29"/>
    <mergeCell ref="G27:J29"/>
    <mergeCell ref="K27:K29"/>
    <mergeCell ref="L27:L29"/>
    <mergeCell ref="P27:P29"/>
    <mergeCell ref="Q27:Q29"/>
    <mergeCell ref="R27:U29"/>
    <mergeCell ref="V27:Y29"/>
    <mergeCell ref="C23:C25"/>
    <mergeCell ref="D23:D25"/>
    <mergeCell ref="E23:F25"/>
    <mergeCell ref="G23:J25"/>
    <mergeCell ref="K23:K25"/>
    <mergeCell ref="L23:L25"/>
    <mergeCell ref="P23:P25"/>
    <mergeCell ref="Q23:Q25"/>
    <mergeCell ref="R23:U25"/>
    <mergeCell ref="V19:Y19"/>
    <mergeCell ref="C20:C22"/>
    <mergeCell ref="D20:D22"/>
    <mergeCell ref="E20:F22"/>
    <mergeCell ref="G20:J22"/>
    <mergeCell ref="K20:K22"/>
    <mergeCell ref="L20:L22"/>
    <mergeCell ref="P20:P22"/>
    <mergeCell ref="Q20:Q22"/>
    <mergeCell ref="R20:U22"/>
    <mergeCell ref="V20:Y22"/>
    <mergeCell ref="D1:F1"/>
    <mergeCell ref="O1:Q1"/>
    <mergeCell ref="S1:AA1"/>
    <mergeCell ref="O3:Q3"/>
    <mergeCell ref="F4:G4"/>
    <mergeCell ref="S4:T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4"/>
  <sheetViews>
    <sheetView view="pageBreakPreview" zoomScaleNormal="100" zoomScaleSheetLayoutView="100" workbookViewId="0"/>
  </sheetViews>
  <sheetFormatPr defaultRowHeight="13.5"/>
  <cols>
    <col min="1" max="28" width="5.625" customWidth="1"/>
  </cols>
  <sheetData>
    <row r="1" spans="1:27" ht="23.1" customHeight="1">
      <c r="A1" s="36" t="s">
        <v>84</v>
      </c>
      <c r="B1" s="36"/>
      <c r="C1" s="36"/>
      <c r="D1" s="275">
        <f>組み合わせ!C4</f>
        <v>44569</v>
      </c>
      <c r="E1" s="276"/>
      <c r="F1" s="276"/>
      <c r="G1" s="36"/>
      <c r="H1" s="36" t="s">
        <v>85</v>
      </c>
      <c r="I1" s="131"/>
      <c r="J1" s="131"/>
      <c r="K1" s="131"/>
      <c r="L1" s="131"/>
      <c r="M1" s="131"/>
      <c r="N1" s="131"/>
      <c r="O1" s="276" t="s">
        <v>116</v>
      </c>
      <c r="P1" s="276"/>
      <c r="Q1" s="276"/>
      <c r="R1" s="131"/>
      <c r="S1" s="277" t="str">
        <f>組み合わせ!AN5</f>
        <v>県グリーンスタジアムサブグランド</v>
      </c>
      <c r="T1" s="277"/>
      <c r="U1" s="277"/>
      <c r="V1" s="277"/>
      <c r="W1" s="277"/>
      <c r="X1" s="277"/>
      <c r="Y1" s="277"/>
      <c r="Z1" s="277"/>
      <c r="AA1" s="277"/>
    </row>
    <row r="2" spans="1:27" ht="23.1" customHeight="1">
      <c r="A2" s="36"/>
      <c r="B2" s="36"/>
      <c r="C2" s="36"/>
      <c r="D2" s="284"/>
      <c r="E2" s="285"/>
      <c r="F2" s="285"/>
      <c r="G2" s="36"/>
      <c r="H2" s="36"/>
      <c r="I2" s="36"/>
      <c r="J2" s="36"/>
      <c r="O2" s="25"/>
      <c r="P2" s="25"/>
      <c r="Q2" s="25"/>
      <c r="R2" s="37"/>
      <c r="S2" s="286"/>
      <c r="T2" s="286"/>
      <c r="U2" s="286"/>
      <c r="V2" s="286"/>
      <c r="W2" s="286"/>
      <c r="X2" s="286"/>
      <c r="Y2" s="286"/>
      <c r="Z2" s="286"/>
      <c r="AA2" s="286"/>
    </row>
    <row r="3" spans="1:27" ht="23.1" customHeight="1">
      <c r="A3" s="36"/>
      <c r="E3" s="36"/>
      <c r="F3" s="38"/>
      <c r="G3" s="38"/>
      <c r="H3" s="38"/>
      <c r="I3" s="38"/>
      <c r="J3" s="38"/>
      <c r="K3" s="38"/>
      <c r="L3" s="38"/>
      <c r="M3" s="38"/>
      <c r="N3" s="38"/>
      <c r="O3" s="276"/>
      <c r="P3" s="276"/>
      <c r="Q3" s="276"/>
      <c r="R3" s="37"/>
      <c r="S3" s="37"/>
      <c r="T3" s="37"/>
      <c r="U3" s="37"/>
      <c r="V3" s="37"/>
      <c r="W3" s="37"/>
    </row>
    <row r="4" spans="1:27" ht="20.100000000000001" customHeight="1">
      <c r="A4" s="36"/>
      <c r="B4" s="36"/>
      <c r="C4" s="36"/>
      <c r="D4" s="36"/>
      <c r="E4" s="36"/>
      <c r="F4" s="276" t="s">
        <v>78</v>
      </c>
      <c r="G4" s="276"/>
      <c r="H4" s="36"/>
      <c r="P4" s="25"/>
      <c r="Q4" s="25"/>
      <c r="R4" s="25"/>
      <c r="S4" s="276" t="s">
        <v>74</v>
      </c>
      <c r="T4" s="276"/>
      <c r="U4" s="36"/>
      <c r="V4" s="37"/>
      <c r="W4" s="37"/>
      <c r="X4" s="37"/>
    </row>
    <row r="5" spans="1:27" ht="20.100000000000001" customHeight="1" thickBot="1">
      <c r="A5" s="1"/>
      <c r="B5" s="1"/>
      <c r="C5" s="1"/>
      <c r="D5" s="1"/>
      <c r="E5" s="1"/>
      <c r="F5" s="1"/>
      <c r="G5" s="136"/>
      <c r="H5" s="128"/>
      <c r="I5" s="128"/>
      <c r="J5" s="128"/>
      <c r="K5" s="128"/>
      <c r="L5" s="128"/>
      <c r="M5" s="128"/>
      <c r="N5" s="128"/>
      <c r="O5" s="129"/>
      <c r="P5" s="128"/>
      <c r="Q5" s="128"/>
      <c r="R5" s="128"/>
      <c r="S5" s="130"/>
      <c r="T5" s="5"/>
      <c r="U5" s="5"/>
      <c r="V5" s="1"/>
      <c r="W5" s="1"/>
      <c r="X5" s="1"/>
      <c r="Y5" s="1"/>
    </row>
    <row r="6" spans="1:27" ht="20.100000000000001" customHeight="1" thickTop="1">
      <c r="A6" s="1"/>
      <c r="B6" s="1"/>
      <c r="C6" s="4"/>
      <c r="D6" s="2"/>
      <c r="E6" s="160"/>
      <c r="F6" s="135"/>
      <c r="G6" s="137"/>
      <c r="H6" s="138"/>
      <c r="I6" s="139"/>
      <c r="J6" s="137"/>
      <c r="K6" s="140"/>
      <c r="L6" s="1"/>
      <c r="M6" s="1"/>
      <c r="N6" s="1"/>
      <c r="P6" s="1"/>
      <c r="Q6" s="4"/>
      <c r="R6" s="2"/>
      <c r="S6" s="39"/>
      <c r="T6" s="135"/>
      <c r="U6" s="137"/>
      <c r="V6" s="140"/>
      <c r="W6" s="8"/>
      <c r="X6" s="1"/>
      <c r="Y6" s="1"/>
    </row>
    <row r="7" spans="1:27" ht="20.100000000000001" customHeight="1">
      <c r="A7" s="1"/>
      <c r="B7" s="1"/>
      <c r="C7" s="8"/>
      <c r="D7" s="1"/>
      <c r="E7" s="128"/>
      <c r="F7" s="136"/>
      <c r="G7" s="128"/>
      <c r="H7" s="7"/>
      <c r="I7" s="8"/>
      <c r="J7" s="128"/>
      <c r="K7" s="130"/>
      <c r="L7" s="1"/>
      <c r="M7" s="1"/>
      <c r="N7" s="1"/>
      <c r="P7" s="1"/>
      <c r="Q7" s="8"/>
      <c r="R7" s="1"/>
      <c r="S7" s="7"/>
      <c r="T7" s="136"/>
      <c r="U7" s="128"/>
      <c r="V7" s="130"/>
      <c r="W7" s="8"/>
      <c r="X7" s="1"/>
      <c r="Y7" s="1"/>
    </row>
    <row r="8" spans="1:27" ht="20.100000000000001" customHeight="1">
      <c r="A8" s="1"/>
      <c r="B8" s="222">
        <v>1</v>
      </c>
      <c r="C8" s="222"/>
      <c r="D8" s="1"/>
      <c r="E8" s="222">
        <v>2</v>
      </c>
      <c r="F8" s="222"/>
      <c r="G8" s="1"/>
      <c r="H8" s="222">
        <v>3</v>
      </c>
      <c r="I8" s="222"/>
      <c r="J8" s="1"/>
      <c r="K8" s="222">
        <v>4</v>
      </c>
      <c r="L8" s="222"/>
      <c r="M8" s="1"/>
      <c r="N8" s="1"/>
      <c r="P8" s="222">
        <v>5</v>
      </c>
      <c r="Q8" s="222"/>
      <c r="R8" s="1"/>
      <c r="S8" s="222">
        <v>6</v>
      </c>
      <c r="T8" s="222"/>
      <c r="U8" s="1"/>
      <c r="V8" s="222">
        <v>7</v>
      </c>
      <c r="W8" s="222"/>
      <c r="X8" s="1"/>
      <c r="Y8" s="222"/>
      <c r="Z8" s="222"/>
    </row>
    <row r="9" spans="1:27" ht="20.100000000000001" customHeight="1">
      <c r="A9" s="1"/>
      <c r="B9" s="323" t="str">
        <f>組み合わせ!AJ21</f>
        <v>ＷＥＳＴ　Ｆｏｏｔｂａｌｌ　Ｃｏｍｍｕｎｉｔｙ</v>
      </c>
      <c r="C9" s="323"/>
      <c r="D9" s="40"/>
      <c r="E9" s="283" t="str">
        <f>組み合わせ!AJ19</f>
        <v>三島ＦＣ</v>
      </c>
      <c r="F9" s="283"/>
      <c r="G9" s="41"/>
      <c r="H9" s="281" t="str">
        <f>組み合わせ!AJ17</f>
        <v>Ｓ４スペランツァ</v>
      </c>
      <c r="I9" s="281"/>
      <c r="J9" s="41"/>
      <c r="K9" s="282" t="str">
        <f>組み合わせ!AJ15</f>
        <v>ＭＯＲＡＮＧＯ栃木フットボールクラブＵ１２</v>
      </c>
      <c r="L9" s="282"/>
      <c r="M9" s="41"/>
      <c r="N9" s="41"/>
      <c r="P9" s="281" t="str">
        <f>組み合わせ!AJ10</f>
        <v>ＦＣアリーバ</v>
      </c>
      <c r="Q9" s="281"/>
      <c r="R9" s="41"/>
      <c r="S9" s="283" t="str">
        <f>組み合わせ!AJ8</f>
        <v>ＦＥ.アトレチコ佐野</v>
      </c>
      <c r="T9" s="283"/>
      <c r="U9" s="41"/>
      <c r="V9" s="280" t="str">
        <f>組み合わせ!AJ6</f>
        <v>おおぞらＳＣ</v>
      </c>
      <c r="W9" s="280"/>
      <c r="X9" s="41"/>
      <c r="Y9" s="281"/>
      <c r="Z9" s="281"/>
    </row>
    <row r="10" spans="1:27" ht="20.100000000000001" customHeight="1">
      <c r="A10" s="1"/>
      <c r="B10" s="323"/>
      <c r="C10" s="323"/>
      <c r="D10" s="40"/>
      <c r="E10" s="283"/>
      <c r="F10" s="283"/>
      <c r="G10" s="41"/>
      <c r="H10" s="281"/>
      <c r="I10" s="281"/>
      <c r="J10" s="41"/>
      <c r="K10" s="282"/>
      <c r="L10" s="282"/>
      <c r="M10" s="41"/>
      <c r="N10" s="41"/>
      <c r="O10" s="41"/>
      <c r="P10" s="281"/>
      <c r="Q10" s="281"/>
      <c r="R10" s="41"/>
      <c r="S10" s="283"/>
      <c r="T10" s="283"/>
      <c r="U10" s="41"/>
      <c r="V10" s="280"/>
      <c r="W10" s="280"/>
      <c r="X10" s="41"/>
      <c r="Y10" s="281"/>
      <c r="Z10" s="281"/>
    </row>
    <row r="11" spans="1:27" ht="20.100000000000001" customHeight="1">
      <c r="A11" s="1"/>
      <c r="B11" s="323"/>
      <c r="C11" s="323"/>
      <c r="D11" s="40"/>
      <c r="E11" s="283"/>
      <c r="F11" s="283"/>
      <c r="G11" s="41"/>
      <c r="H11" s="281"/>
      <c r="I11" s="281"/>
      <c r="J11" s="41"/>
      <c r="K11" s="282"/>
      <c r="L11" s="282"/>
      <c r="M11" s="41"/>
      <c r="N11" s="41"/>
      <c r="O11" s="41"/>
      <c r="P11" s="281"/>
      <c r="Q11" s="281"/>
      <c r="R11" s="41"/>
      <c r="S11" s="283"/>
      <c r="T11" s="283"/>
      <c r="U11" s="41"/>
      <c r="V11" s="280"/>
      <c r="W11" s="280"/>
      <c r="X11" s="41"/>
      <c r="Y11" s="281"/>
      <c r="Z11" s="281"/>
    </row>
    <row r="12" spans="1:27" ht="20.100000000000001" customHeight="1">
      <c r="A12" s="1"/>
      <c r="B12" s="323"/>
      <c r="C12" s="323"/>
      <c r="D12" s="40"/>
      <c r="E12" s="283"/>
      <c r="F12" s="283"/>
      <c r="G12" s="41"/>
      <c r="H12" s="281"/>
      <c r="I12" s="281"/>
      <c r="J12" s="41"/>
      <c r="K12" s="282"/>
      <c r="L12" s="282"/>
      <c r="M12" s="41"/>
      <c r="N12" s="41"/>
      <c r="O12" s="41"/>
      <c r="P12" s="281"/>
      <c r="Q12" s="281"/>
      <c r="R12" s="41"/>
      <c r="S12" s="283"/>
      <c r="T12" s="283"/>
      <c r="U12" s="41"/>
      <c r="V12" s="280"/>
      <c r="W12" s="280"/>
      <c r="X12" s="41"/>
      <c r="Y12" s="281"/>
      <c r="Z12" s="281"/>
    </row>
    <row r="13" spans="1:27" ht="20.100000000000001" customHeight="1">
      <c r="A13" s="1"/>
      <c r="B13" s="323"/>
      <c r="C13" s="323"/>
      <c r="D13" s="40"/>
      <c r="E13" s="283"/>
      <c r="F13" s="283"/>
      <c r="G13" s="41"/>
      <c r="H13" s="281"/>
      <c r="I13" s="281"/>
      <c r="J13" s="41"/>
      <c r="K13" s="282"/>
      <c r="L13" s="282"/>
      <c r="M13" s="41"/>
      <c r="N13" s="41"/>
      <c r="O13" s="41"/>
      <c r="P13" s="281"/>
      <c r="Q13" s="281"/>
      <c r="R13" s="41"/>
      <c r="S13" s="283"/>
      <c r="T13" s="283"/>
      <c r="U13" s="41"/>
      <c r="V13" s="280"/>
      <c r="W13" s="280"/>
      <c r="X13" s="41"/>
      <c r="Y13" s="281"/>
      <c r="Z13" s="281"/>
    </row>
    <row r="14" spans="1:27" ht="20.100000000000001" customHeight="1">
      <c r="A14" s="1"/>
      <c r="B14" s="323"/>
      <c r="C14" s="323"/>
      <c r="D14" s="40"/>
      <c r="E14" s="283"/>
      <c r="F14" s="283"/>
      <c r="G14" s="41"/>
      <c r="H14" s="281"/>
      <c r="I14" s="281"/>
      <c r="J14" s="41"/>
      <c r="K14" s="282"/>
      <c r="L14" s="282"/>
      <c r="M14" s="41"/>
      <c r="N14" s="41"/>
      <c r="O14" s="41"/>
      <c r="P14" s="281"/>
      <c r="Q14" s="281"/>
      <c r="R14" s="41"/>
      <c r="S14" s="283"/>
      <c r="T14" s="283"/>
      <c r="U14" s="41"/>
      <c r="V14" s="280"/>
      <c r="W14" s="280"/>
      <c r="X14" s="41"/>
      <c r="Y14" s="281"/>
      <c r="Z14" s="281"/>
    </row>
    <row r="15" spans="1:27" ht="20.100000000000001" customHeight="1">
      <c r="A15" s="1"/>
      <c r="B15" s="323"/>
      <c r="C15" s="323"/>
      <c r="D15" s="40"/>
      <c r="E15" s="283"/>
      <c r="F15" s="283"/>
      <c r="G15" s="41"/>
      <c r="H15" s="281"/>
      <c r="I15" s="281"/>
      <c r="J15" s="41"/>
      <c r="K15" s="282"/>
      <c r="L15" s="282"/>
      <c r="M15" s="41"/>
      <c r="N15" s="41"/>
      <c r="O15" s="41"/>
      <c r="P15" s="281"/>
      <c r="Q15" s="281"/>
      <c r="R15" s="41"/>
      <c r="S15" s="283"/>
      <c r="T15" s="283"/>
      <c r="U15" s="41"/>
      <c r="V15" s="280"/>
      <c r="W15" s="280"/>
      <c r="X15" s="41"/>
      <c r="Y15" s="281"/>
      <c r="Z15" s="281"/>
    </row>
    <row r="16" spans="1:27" ht="20.100000000000001" customHeight="1">
      <c r="A16" s="1"/>
      <c r="B16" s="323"/>
      <c r="C16" s="323"/>
      <c r="D16" s="40"/>
      <c r="E16" s="283"/>
      <c r="F16" s="283"/>
      <c r="G16" s="41"/>
      <c r="H16" s="281"/>
      <c r="I16" s="281"/>
      <c r="J16" s="41"/>
      <c r="K16" s="282"/>
      <c r="L16" s="282"/>
      <c r="M16" s="41"/>
      <c r="N16" s="41"/>
      <c r="O16" s="41"/>
      <c r="P16" s="281"/>
      <c r="Q16" s="281"/>
      <c r="R16" s="41"/>
      <c r="S16" s="283"/>
      <c r="T16" s="283"/>
      <c r="U16" s="41"/>
      <c r="V16" s="280"/>
      <c r="W16" s="280"/>
      <c r="X16" s="41"/>
      <c r="Y16" s="281"/>
      <c r="Z16" s="281"/>
    </row>
    <row r="17" spans="1:27" ht="20.100000000000001" customHeight="1">
      <c r="A17" s="1"/>
      <c r="B17" s="323"/>
      <c r="C17" s="323"/>
      <c r="D17" s="40"/>
      <c r="E17" s="283"/>
      <c r="F17" s="283"/>
      <c r="G17" s="41"/>
      <c r="H17" s="281"/>
      <c r="I17" s="281"/>
      <c r="J17" s="41"/>
      <c r="K17" s="282"/>
      <c r="L17" s="282"/>
      <c r="M17" s="41"/>
      <c r="N17" s="41"/>
      <c r="O17" s="41"/>
      <c r="P17" s="281"/>
      <c r="Q17" s="281"/>
      <c r="R17" s="41"/>
      <c r="S17" s="283"/>
      <c r="T17" s="283"/>
      <c r="U17" s="41"/>
      <c r="V17" s="280"/>
      <c r="W17" s="280"/>
      <c r="X17" s="41"/>
      <c r="Y17" s="281"/>
      <c r="Z17" s="281"/>
    </row>
    <row r="18" spans="1:27" ht="20.100000000000001" customHeight="1">
      <c r="A18" s="35"/>
      <c r="B18" s="35"/>
      <c r="C18" s="35"/>
      <c r="D18" s="35"/>
      <c r="E18" s="35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35"/>
      <c r="X18" s="35"/>
      <c r="Y18" s="35"/>
      <c r="Z18" s="131"/>
      <c r="AA18" s="131"/>
    </row>
    <row r="19" spans="1:27" ht="17.100000000000001" customHeight="1">
      <c r="A19" s="131"/>
      <c r="B19" s="131"/>
      <c r="C19" s="73" t="s">
        <v>87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287" t="s">
        <v>88</v>
      </c>
      <c r="W19" s="287"/>
      <c r="X19" s="287"/>
      <c r="Y19" s="287"/>
      <c r="Z19" s="13"/>
      <c r="AA19" s="131"/>
    </row>
    <row r="20" spans="1:27" ht="17.100000000000001" customHeight="1">
      <c r="A20" s="131"/>
      <c r="B20" s="131"/>
      <c r="C20" s="222" t="s">
        <v>89</v>
      </c>
      <c r="D20" s="222" t="s">
        <v>90</v>
      </c>
      <c r="E20" s="288">
        <v>0.375</v>
      </c>
      <c r="F20" s="288"/>
      <c r="G20" s="332" t="str">
        <f>B9</f>
        <v>ＷＥＳＴ　Ｆｏｏｔｂａｌｌ　Ｃｏｍｍｕｎｉｔｙ</v>
      </c>
      <c r="H20" s="332"/>
      <c r="I20" s="332"/>
      <c r="J20" s="332"/>
      <c r="K20" s="222">
        <f>M20+M21+M22</f>
        <v>0</v>
      </c>
      <c r="L20" s="290" t="s">
        <v>91</v>
      </c>
      <c r="M20" s="143">
        <v>0</v>
      </c>
      <c r="N20" s="143" t="s">
        <v>92</v>
      </c>
      <c r="O20" s="143">
        <v>1</v>
      </c>
      <c r="P20" s="290" t="s">
        <v>93</v>
      </c>
      <c r="Q20" s="222">
        <f>O20+O21+O22</f>
        <v>6</v>
      </c>
      <c r="R20" s="292" t="str">
        <f>E9</f>
        <v>三島ＦＣ</v>
      </c>
      <c r="S20" s="292"/>
      <c r="T20" s="292"/>
      <c r="U20" s="292"/>
      <c r="V20" s="222" t="s">
        <v>94</v>
      </c>
      <c r="W20" s="222"/>
      <c r="X20" s="222"/>
      <c r="Y20" s="222"/>
      <c r="Z20" s="149"/>
      <c r="AA20" s="131"/>
    </row>
    <row r="21" spans="1:27" ht="17.100000000000001" customHeight="1">
      <c r="A21" s="131"/>
      <c r="B21" s="131"/>
      <c r="C21" s="222"/>
      <c r="D21" s="222"/>
      <c r="E21" s="288"/>
      <c r="F21" s="288"/>
      <c r="G21" s="332"/>
      <c r="H21" s="332"/>
      <c r="I21" s="332"/>
      <c r="J21" s="332"/>
      <c r="K21" s="222"/>
      <c r="L21" s="290"/>
      <c r="M21" s="143">
        <v>0</v>
      </c>
      <c r="N21" s="143" t="s">
        <v>92</v>
      </c>
      <c r="O21" s="143">
        <v>2</v>
      </c>
      <c r="P21" s="290"/>
      <c r="Q21" s="222"/>
      <c r="R21" s="292"/>
      <c r="S21" s="292"/>
      <c r="T21" s="292"/>
      <c r="U21" s="292"/>
      <c r="V21" s="222"/>
      <c r="W21" s="222"/>
      <c r="X21" s="222"/>
      <c r="Y21" s="222"/>
      <c r="Z21" s="149"/>
      <c r="AA21" s="131"/>
    </row>
    <row r="22" spans="1:27" ht="17.100000000000001" customHeight="1">
      <c r="A22" s="131"/>
      <c r="B22" s="131"/>
      <c r="C22" s="222"/>
      <c r="D22" s="222"/>
      <c r="E22" s="288"/>
      <c r="F22" s="288"/>
      <c r="G22" s="332"/>
      <c r="H22" s="332"/>
      <c r="I22" s="332"/>
      <c r="J22" s="332"/>
      <c r="K22" s="222"/>
      <c r="L22" s="290"/>
      <c r="M22" s="143">
        <v>0</v>
      </c>
      <c r="N22" s="143" t="s">
        <v>92</v>
      </c>
      <c r="O22" s="143">
        <v>3</v>
      </c>
      <c r="P22" s="290"/>
      <c r="Q22" s="222"/>
      <c r="R22" s="292"/>
      <c r="S22" s="292"/>
      <c r="T22" s="292"/>
      <c r="U22" s="292"/>
      <c r="V22" s="222"/>
      <c r="W22" s="222"/>
      <c r="X22" s="222"/>
      <c r="Y22" s="222"/>
      <c r="Z22" s="149"/>
      <c r="AA22" s="131"/>
    </row>
    <row r="23" spans="1:27" ht="17.100000000000001" customHeight="1">
      <c r="A23" s="131"/>
      <c r="B23" s="131"/>
      <c r="C23" s="157"/>
      <c r="D23" s="157"/>
      <c r="E23" s="161"/>
      <c r="F23" s="161"/>
      <c r="G23" s="162"/>
      <c r="H23" s="162"/>
      <c r="I23" s="162"/>
      <c r="J23" s="162"/>
      <c r="K23" s="157"/>
      <c r="L23" s="158"/>
      <c r="M23" s="157"/>
      <c r="N23" s="157"/>
      <c r="O23" s="157"/>
      <c r="P23" s="158"/>
      <c r="Q23" s="157"/>
      <c r="R23" s="162"/>
      <c r="S23" s="162"/>
      <c r="T23" s="162"/>
      <c r="U23" s="162"/>
      <c r="V23" s="157"/>
      <c r="W23" s="157"/>
      <c r="X23" s="157"/>
      <c r="Y23" s="157"/>
      <c r="Z23" s="164"/>
      <c r="AA23" s="131"/>
    </row>
    <row r="24" spans="1:27" ht="17.100000000000001" customHeight="1">
      <c r="A24" s="131"/>
      <c r="B24" s="131"/>
      <c r="C24" s="222" t="s">
        <v>95</v>
      </c>
      <c r="D24" s="222" t="s">
        <v>90</v>
      </c>
      <c r="E24" s="288">
        <v>0.375</v>
      </c>
      <c r="F24" s="288"/>
      <c r="G24" s="293" t="str">
        <f>H9</f>
        <v>Ｓ４スペランツァ</v>
      </c>
      <c r="H24" s="293"/>
      <c r="I24" s="293"/>
      <c r="J24" s="293"/>
      <c r="K24" s="222">
        <f>M24+M25+M26</f>
        <v>0</v>
      </c>
      <c r="L24" s="290" t="s">
        <v>91</v>
      </c>
      <c r="M24" s="143">
        <v>0</v>
      </c>
      <c r="N24" s="143" t="s">
        <v>92</v>
      </c>
      <c r="O24" s="143">
        <v>2</v>
      </c>
      <c r="P24" s="290" t="s">
        <v>93</v>
      </c>
      <c r="Q24" s="222">
        <f>O24+O25+O26</f>
        <v>5</v>
      </c>
      <c r="R24" s="326" t="str">
        <f>K9</f>
        <v>ＭＯＲＡＮＧＯ栃木フットボールクラブＵ１２</v>
      </c>
      <c r="S24" s="326"/>
      <c r="T24" s="326"/>
      <c r="U24" s="326"/>
      <c r="V24" s="222" t="s">
        <v>96</v>
      </c>
      <c r="W24" s="222"/>
      <c r="X24" s="222"/>
      <c r="Y24" s="222"/>
      <c r="Z24" s="149"/>
      <c r="AA24" s="131"/>
    </row>
    <row r="25" spans="1:27" ht="17.100000000000001" customHeight="1">
      <c r="A25" s="131"/>
      <c r="B25" s="131"/>
      <c r="C25" s="222"/>
      <c r="D25" s="222"/>
      <c r="E25" s="288"/>
      <c r="F25" s="288"/>
      <c r="G25" s="293"/>
      <c r="H25" s="293"/>
      <c r="I25" s="293"/>
      <c r="J25" s="293"/>
      <c r="K25" s="222"/>
      <c r="L25" s="290"/>
      <c r="M25" s="143">
        <v>0</v>
      </c>
      <c r="N25" s="143" t="s">
        <v>92</v>
      </c>
      <c r="O25" s="143">
        <v>1</v>
      </c>
      <c r="P25" s="290"/>
      <c r="Q25" s="222"/>
      <c r="R25" s="326"/>
      <c r="S25" s="326"/>
      <c r="T25" s="326"/>
      <c r="U25" s="326"/>
      <c r="V25" s="222"/>
      <c r="W25" s="222"/>
      <c r="X25" s="222"/>
      <c r="Y25" s="222"/>
      <c r="Z25" s="149"/>
      <c r="AA25" s="131"/>
    </row>
    <row r="26" spans="1:27" ht="17.100000000000001" customHeight="1">
      <c r="A26" s="131"/>
      <c r="B26" s="131"/>
      <c r="C26" s="222"/>
      <c r="D26" s="222"/>
      <c r="E26" s="288"/>
      <c r="F26" s="288"/>
      <c r="G26" s="293"/>
      <c r="H26" s="293"/>
      <c r="I26" s="293"/>
      <c r="J26" s="293"/>
      <c r="K26" s="222"/>
      <c r="L26" s="290"/>
      <c r="M26" s="143">
        <v>0</v>
      </c>
      <c r="N26" s="143" t="s">
        <v>92</v>
      </c>
      <c r="O26" s="143">
        <v>2</v>
      </c>
      <c r="P26" s="290"/>
      <c r="Q26" s="222"/>
      <c r="R26" s="326"/>
      <c r="S26" s="326"/>
      <c r="T26" s="326"/>
      <c r="U26" s="326"/>
      <c r="V26" s="222"/>
      <c r="W26" s="222"/>
      <c r="X26" s="222"/>
      <c r="Y26" s="222"/>
      <c r="Z26" s="149"/>
      <c r="AA26" s="131"/>
    </row>
    <row r="27" spans="1:27" ht="17.100000000000001" customHeight="1">
      <c r="A27" s="131"/>
      <c r="B27" s="131"/>
      <c r="C27" s="1"/>
      <c r="D27" s="143"/>
      <c r="E27" s="1"/>
      <c r="F27" s="1"/>
      <c r="G27" s="45"/>
      <c r="H27" s="45"/>
      <c r="I27" s="45"/>
      <c r="J27" s="45"/>
      <c r="K27" s="63"/>
      <c r="L27" s="44"/>
      <c r="M27" s="143"/>
      <c r="N27" s="143"/>
      <c r="O27" s="143"/>
      <c r="P27" s="44"/>
      <c r="Q27" s="58"/>
      <c r="R27" s="45"/>
      <c r="S27" s="45"/>
      <c r="T27" s="45"/>
      <c r="U27" s="45"/>
      <c r="V27" s="35"/>
      <c r="W27" s="35"/>
      <c r="X27" s="35"/>
      <c r="Y27" s="35"/>
      <c r="Z27" s="35"/>
      <c r="AA27" s="131"/>
    </row>
    <row r="28" spans="1:27" ht="17.100000000000001" customHeight="1">
      <c r="A28" s="131"/>
      <c r="B28" s="131"/>
      <c r="C28" s="222" t="s">
        <v>89</v>
      </c>
      <c r="D28" s="222" t="s">
        <v>97</v>
      </c>
      <c r="E28" s="288">
        <v>0.41666666666666669</v>
      </c>
      <c r="F28" s="288"/>
      <c r="G28" s="293" t="str">
        <f>P9</f>
        <v>ＦＣアリーバ</v>
      </c>
      <c r="H28" s="293"/>
      <c r="I28" s="293"/>
      <c r="J28" s="293"/>
      <c r="K28" s="222">
        <f>M28+M29+M30</f>
        <v>0</v>
      </c>
      <c r="L28" s="290" t="s">
        <v>91</v>
      </c>
      <c r="M28" s="143">
        <v>0</v>
      </c>
      <c r="N28" s="143" t="s">
        <v>92</v>
      </c>
      <c r="O28" s="143">
        <v>1</v>
      </c>
      <c r="P28" s="290" t="s">
        <v>93</v>
      </c>
      <c r="Q28" s="222">
        <f>O28+O29+O30</f>
        <v>6</v>
      </c>
      <c r="R28" s="289" t="str">
        <f>S9</f>
        <v>ＦＥ.アトレチコ佐野</v>
      </c>
      <c r="S28" s="289"/>
      <c r="T28" s="289"/>
      <c r="U28" s="289"/>
      <c r="V28" s="222" t="s">
        <v>98</v>
      </c>
      <c r="W28" s="222"/>
      <c r="X28" s="222"/>
      <c r="Y28" s="222"/>
      <c r="Z28" s="149"/>
      <c r="AA28" s="131"/>
    </row>
    <row r="29" spans="1:27" ht="17.100000000000001" customHeight="1">
      <c r="A29" s="131"/>
      <c r="B29" s="131"/>
      <c r="C29" s="222"/>
      <c r="D29" s="222"/>
      <c r="E29" s="288"/>
      <c r="F29" s="288"/>
      <c r="G29" s="293"/>
      <c r="H29" s="293"/>
      <c r="I29" s="293"/>
      <c r="J29" s="293"/>
      <c r="K29" s="222"/>
      <c r="L29" s="290"/>
      <c r="M29" s="143">
        <v>0</v>
      </c>
      <c r="N29" s="143" t="s">
        <v>92</v>
      </c>
      <c r="O29" s="143">
        <v>3</v>
      </c>
      <c r="P29" s="290"/>
      <c r="Q29" s="222"/>
      <c r="R29" s="289"/>
      <c r="S29" s="289"/>
      <c r="T29" s="289"/>
      <c r="U29" s="289"/>
      <c r="V29" s="222"/>
      <c r="W29" s="222"/>
      <c r="X29" s="222"/>
      <c r="Y29" s="222"/>
      <c r="Z29" s="149"/>
      <c r="AA29" s="131"/>
    </row>
    <row r="30" spans="1:27" ht="17.100000000000001" customHeight="1">
      <c r="A30" s="131"/>
      <c r="B30" s="131"/>
      <c r="C30" s="222"/>
      <c r="D30" s="222"/>
      <c r="E30" s="288"/>
      <c r="F30" s="288"/>
      <c r="G30" s="293"/>
      <c r="H30" s="293"/>
      <c r="I30" s="293"/>
      <c r="J30" s="293"/>
      <c r="K30" s="222"/>
      <c r="L30" s="290"/>
      <c r="M30" s="143">
        <v>0</v>
      </c>
      <c r="N30" s="143" t="s">
        <v>92</v>
      </c>
      <c r="O30" s="143">
        <v>2</v>
      </c>
      <c r="P30" s="290"/>
      <c r="Q30" s="222"/>
      <c r="R30" s="289"/>
      <c r="S30" s="289"/>
      <c r="T30" s="289"/>
      <c r="U30" s="289"/>
      <c r="V30" s="222"/>
      <c r="W30" s="222"/>
      <c r="X30" s="222"/>
      <c r="Y30" s="222"/>
      <c r="Z30" s="149"/>
      <c r="AA30" s="131"/>
    </row>
    <row r="31" spans="1:27" ht="17.100000000000001" customHeight="1">
      <c r="A31" s="131"/>
      <c r="B31" s="131"/>
      <c r="C31" s="222" t="s">
        <v>95</v>
      </c>
      <c r="D31" s="222" t="s">
        <v>97</v>
      </c>
      <c r="E31" s="288">
        <v>0.41666666666666669</v>
      </c>
      <c r="F31" s="288"/>
      <c r="G31" s="294" t="s">
        <v>99</v>
      </c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1"/>
      <c r="W31" s="1"/>
      <c r="X31" s="1"/>
      <c r="Y31" s="1"/>
      <c r="Z31" s="149"/>
      <c r="AA31" s="131"/>
    </row>
    <row r="32" spans="1:27" ht="17.100000000000001" customHeight="1">
      <c r="A32" s="131"/>
      <c r="B32" s="131"/>
      <c r="C32" s="222"/>
      <c r="D32" s="222"/>
      <c r="E32" s="288"/>
      <c r="F32" s="288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1"/>
      <c r="W32" s="1"/>
      <c r="X32" s="1"/>
      <c r="Y32" s="1"/>
      <c r="Z32" s="149"/>
      <c r="AA32" s="131"/>
    </row>
    <row r="33" spans="1:27" ht="17.100000000000001" customHeight="1">
      <c r="A33" s="131"/>
      <c r="B33" s="131"/>
      <c r="C33" s="222"/>
      <c r="D33" s="222"/>
      <c r="E33" s="288"/>
      <c r="F33" s="288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1"/>
      <c r="W33" s="1"/>
      <c r="X33" s="1"/>
      <c r="Y33" s="1"/>
      <c r="Z33" s="149"/>
      <c r="AA33" s="131"/>
    </row>
    <row r="34" spans="1:27" ht="17.100000000000001" customHeight="1">
      <c r="A34" s="131"/>
      <c r="B34" s="131"/>
      <c r="C34" s="1"/>
      <c r="D34" s="143"/>
      <c r="E34" s="1"/>
      <c r="F34" s="1"/>
      <c r="G34" s="45"/>
      <c r="H34" s="45"/>
      <c r="I34" s="45"/>
      <c r="J34" s="45"/>
      <c r="K34" s="63"/>
      <c r="L34" s="44"/>
      <c r="M34" s="143"/>
      <c r="N34" s="143"/>
      <c r="O34" s="143"/>
      <c r="P34" s="44"/>
      <c r="Q34" s="58"/>
      <c r="R34" s="45"/>
      <c r="S34" s="45"/>
      <c r="T34" s="45"/>
      <c r="U34" s="45"/>
      <c r="V34" s="35"/>
      <c r="W34" s="35"/>
      <c r="X34" s="35"/>
      <c r="Y34" s="35"/>
      <c r="Z34" s="35"/>
      <c r="AA34" s="131"/>
    </row>
    <row r="35" spans="1:27" ht="17.100000000000001" customHeight="1">
      <c r="A35" s="131"/>
      <c r="B35" s="131"/>
      <c r="C35" s="222" t="s">
        <v>89</v>
      </c>
      <c r="D35" s="222" t="s">
        <v>100</v>
      </c>
      <c r="E35" s="288">
        <v>0.45833333333333331</v>
      </c>
      <c r="F35" s="288"/>
      <c r="G35" s="332" t="str">
        <f>B9</f>
        <v>ＷＥＳＴ　Ｆｏｏｔｂａｌｌ　Ｃｏｍｍｕｎｉｔｙ</v>
      </c>
      <c r="H35" s="332"/>
      <c r="I35" s="332"/>
      <c r="J35" s="332"/>
      <c r="K35" s="222">
        <f>M35+M36+M37</f>
        <v>1</v>
      </c>
      <c r="L35" s="290" t="s">
        <v>91</v>
      </c>
      <c r="M35" s="143">
        <v>1</v>
      </c>
      <c r="N35" s="143" t="s">
        <v>92</v>
      </c>
      <c r="O35" s="143">
        <v>2</v>
      </c>
      <c r="P35" s="290" t="s">
        <v>93</v>
      </c>
      <c r="Q35" s="222">
        <f>O35+O36+O37</f>
        <v>7</v>
      </c>
      <c r="R35" s="292" t="str">
        <f>H9</f>
        <v>Ｓ４スペランツァ</v>
      </c>
      <c r="S35" s="292"/>
      <c r="T35" s="292"/>
      <c r="U35" s="292"/>
      <c r="V35" s="222" t="s">
        <v>101</v>
      </c>
      <c r="W35" s="222"/>
      <c r="X35" s="222"/>
      <c r="Y35" s="222"/>
      <c r="Z35" s="149"/>
      <c r="AA35" s="131"/>
    </row>
    <row r="36" spans="1:27" ht="17.100000000000001" customHeight="1">
      <c r="A36" s="131"/>
      <c r="B36" s="131"/>
      <c r="C36" s="222"/>
      <c r="D36" s="222"/>
      <c r="E36" s="288"/>
      <c r="F36" s="288"/>
      <c r="G36" s="332"/>
      <c r="H36" s="332"/>
      <c r="I36" s="332"/>
      <c r="J36" s="332"/>
      <c r="K36" s="222"/>
      <c r="L36" s="290"/>
      <c r="M36" s="143">
        <v>0</v>
      </c>
      <c r="N36" s="143" t="s">
        <v>92</v>
      </c>
      <c r="O36" s="143">
        <v>3</v>
      </c>
      <c r="P36" s="290"/>
      <c r="Q36" s="222"/>
      <c r="R36" s="292"/>
      <c r="S36" s="292"/>
      <c r="T36" s="292"/>
      <c r="U36" s="292"/>
      <c r="V36" s="222"/>
      <c r="W36" s="222"/>
      <c r="X36" s="222"/>
      <c r="Y36" s="222"/>
      <c r="Z36" s="149"/>
      <c r="AA36" s="131"/>
    </row>
    <row r="37" spans="1:27" ht="17.100000000000001" customHeight="1">
      <c r="A37" s="131"/>
      <c r="B37" s="131"/>
      <c r="C37" s="222"/>
      <c r="D37" s="222"/>
      <c r="E37" s="288"/>
      <c r="F37" s="288"/>
      <c r="G37" s="332"/>
      <c r="H37" s="332"/>
      <c r="I37" s="332"/>
      <c r="J37" s="332"/>
      <c r="K37" s="222"/>
      <c r="L37" s="290"/>
      <c r="M37" s="143">
        <v>0</v>
      </c>
      <c r="N37" s="143" t="s">
        <v>92</v>
      </c>
      <c r="O37" s="143">
        <v>2</v>
      </c>
      <c r="P37" s="290"/>
      <c r="Q37" s="222"/>
      <c r="R37" s="292"/>
      <c r="S37" s="292"/>
      <c r="T37" s="292"/>
      <c r="U37" s="292"/>
      <c r="V37" s="222"/>
      <c r="W37" s="222"/>
      <c r="X37" s="222"/>
      <c r="Y37" s="222"/>
      <c r="Z37" s="149"/>
      <c r="AA37" s="131"/>
    </row>
    <row r="38" spans="1:27" ht="17.100000000000001" customHeight="1">
      <c r="A38" s="131"/>
      <c r="B38" s="131"/>
      <c r="C38" s="157"/>
      <c r="D38" s="157"/>
      <c r="E38" s="161"/>
      <c r="F38" s="161"/>
      <c r="G38" s="162"/>
      <c r="H38" s="162"/>
      <c r="I38" s="162"/>
      <c r="J38" s="162"/>
      <c r="K38" s="157"/>
      <c r="L38" s="158"/>
      <c r="M38" s="157"/>
      <c r="N38" s="157"/>
      <c r="O38" s="157"/>
      <c r="P38" s="158"/>
      <c r="Q38" s="157"/>
      <c r="R38" s="162"/>
      <c r="S38" s="162"/>
      <c r="T38" s="162"/>
      <c r="U38" s="162"/>
      <c r="V38" s="157"/>
      <c r="W38" s="157"/>
      <c r="X38" s="157"/>
      <c r="Y38" s="157"/>
      <c r="Z38" s="164"/>
      <c r="AA38" s="131"/>
    </row>
    <row r="39" spans="1:27" ht="17.100000000000001" customHeight="1">
      <c r="A39" s="131"/>
      <c r="B39" s="131"/>
      <c r="C39" s="222" t="s">
        <v>95</v>
      </c>
      <c r="D39" s="222" t="s">
        <v>100</v>
      </c>
      <c r="E39" s="288">
        <v>0.45833333333333331</v>
      </c>
      <c r="F39" s="288"/>
      <c r="G39" s="292" t="str">
        <f>E9</f>
        <v>三島ＦＣ</v>
      </c>
      <c r="H39" s="292"/>
      <c r="I39" s="292"/>
      <c r="J39" s="292"/>
      <c r="K39" s="222">
        <f>M39+M40+M41</f>
        <v>1</v>
      </c>
      <c r="L39" s="290" t="s">
        <v>91</v>
      </c>
      <c r="M39" s="143">
        <v>0</v>
      </c>
      <c r="N39" s="143" t="s">
        <v>92</v>
      </c>
      <c r="O39" s="143">
        <v>0</v>
      </c>
      <c r="P39" s="290" t="s">
        <v>93</v>
      </c>
      <c r="Q39" s="222">
        <f>O39+O40+O41</f>
        <v>0</v>
      </c>
      <c r="R39" s="325" t="str">
        <f>K9</f>
        <v>ＭＯＲＡＮＧＯ栃木フットボールクラブＵ１２</v>
      </c>
      <c r="S39" s="325"/>
      <c r="T39" s="325"/>
      <c r="U39" s="325"/>
      <c r="V39" s="222" t="s">
        <v>102</v>
      </c>
      <c r="W39" s="222"/>
      <c r="X39" s="222"/>
      <c r="Y39" s="222"/>
      <c r="Z39" s="149"/>
      <c r="AA39" s="131"/>
    </row>
    <row r="40" spans="1:27" ht="17.100000000000001" customHeight="1">
      <c r="A40" s="131"/>
      <c r="B40" s="131"/>
      <c r="C40" s="222"/>
      <c r="D40" s="222"/>
      <c r="E40" s="288"/>
      <c r="F40" s="288"/>
      <c r="G40" s="292"/>
      <c r="H40" s="292"/>
      <c r="I40" s="292"/>
      <c r="J40" s="292"/>
      <c r="K40" s="222"/>
      <c r="L40" s="290"/>
      <c r="M40" s="143">
        <v>0</v>
      </c>
      <c r="N40" s="143" t="s">
        <v>92</v>
      </c>
      <c r="O40" s="143">
        <v>0</v>
      </c>
      <c r="P40" s="290"/>
      <c r="Q40" s="222"/>
      <c r="R40" s="325"/>
      <c r="S40" s="325"/>
      <c r="T40" s="325"/>
      <c r="U40" s="325"/>
      <c r="V40" s="222"/>
      <c r="W40" s="222"/>
      <c r="X40" s="222"/>
      <c r="Y40" s="222"/>
      <c r="Z40" s="149"/>
      <c r="AA40" s="131"/>
    </row>
    <row r="41" spans="1:27" ht="17.100000000000001" customHeight="1">
      <c r="A41" s="131"/>
      <c r="B41" s="131"/>
      <c r="C41" s="222"/>
      <c r="D41" s="222"/>
      <c r="E41" s="288"/>
      <c r="F41" s="288"/>
      <c r="G41" s="292"/>
      <c r="H41" s="292"/>
      <c r="I41" s="292"/>
      <c r="J41" s="292"/>
      <c r="K41" s="222"/>
      <c r="L41" s="290"/>
      <c r="M41" s="143">
        <v>1</v>
      </c>
      <c r="N41" s="143" t="s">
        <v>92</v>
      </c>
      <c r="O41" s="143">
        <v>0</v>
      </c>
      <c r="P41" s="290"/>
      <c r="Q41" s="222"/>
      <c r="R41" s="325"/>
      <c r="S41" s="325"/>
      <c r="T41" s="325"/>
      <c r="U41" s="325"/>
      <c r="V41" s="222"/>
      <c r="W41" s="222"/>
      <c r="X41" s="222"/>
      <c r="Y41" s="222"/>
      <c r="Z41" s="149"/>
      <c r="AA41" s="131"/>
    </row>
    <row r="42" spans="1:27" ht="17.100000000000001" customHeight="1">
      <c r="A42" s="131"/>
      <c r="B42" s="131"/>
      <c r="C42" s="1"/>
      <c r="D42" s="143"/>
      <c r="E42" s="1"/>
      <c r="F42" s="1"/>
      <c r="G42" s="45"/>
      <c r="H42" s="45"/>
      <c r="I42" s="45"/>
      <c r="J42" s="45"/>
      <c r="K42" s="63"/>
      <c r="L42" s="44"/>
      <c r="M42" s="143"/>
      <c r="N42" s="143"/>
      <c r="O42" s="143"/>
      <c r="P42" s="44"/>
      <c r="Q42" s="58"/>
      <c r="R42" s="45"/>
      <c r="S42" s="45"/>
      <c r="T42" s="45"/>
      <c r="U42" s="45"/>
      <c r="V42" s="35"/>
      <c r="W42" s="35"/>
      <c r="X42" s="35"/>
      <c r="Y42" s="35"/>
      <c r="Z42" s="35"/>
      <c r="AA42" s="131"/>
    </row>
    <row r="43" spans="1:27" ht="17.100000000000001" customHeight="1">
      <c r="A43" s="131"/>
      <c r="B43" s="131"/>
      <c r="C43" s="222" t="s">
        <v>89</v>
      </c>
      <c r="D43" s="222" t="s">
        <v>103</v>
      </c>
      <c r="E43" s="288">
        <v>0.5</v>
      </c>
      <c r="F43" s="288"/>
      <c r="G43" s="293" t="str">
        <f>P9</f>
        <v>ＦＣアリーバ</v>
      </c>
      <c r="H43" s="293"/>
      <c r="I43" s="293"/>
      <c r="J43" s="293"/>
      <c r="K43" s="222">
        <f>M43+M44+M45</f>
        <v>1</v>
      </c>
      <c r="L43" s="290" t="s">
        <v>91</v>
      </c>
      <c r="M43" s="143">
        <v>0</v>
      </c>
      <c r="N43" s="143" t="s">
        <v>92</v>
      </c>
      <c r="O43" s="143">
        <v>1</v>
      </c>
      <c r="P43" s="290" t="s">
        <v>93</v>
      </c>
      <c r="Q43" s="222">
        <f>O43+O44+O45</f>
        <v>4</v>
      </c>
      <c r="R43" s="292" t="str">
        <f>V9</f>
        <v>おおぞらＳＣ</v>
      </c>
      <c r="S43" s="292"/>
      <c r="T43" s="292"/>
      <c r="U43" s="292"/>
      <c r="V43" s="222" t="s">
        <v>104</v>
      </c>
      <c r="W43" s="222"/>
      <c r="X43" s="222"/>
      <c r="Y43" s="222"/>
      <c r="Z43" s="149"/>
      <c r="AA43" s="131"/>
    </row>
    <row r="44" spans="1:27" ht="17.100000000000001" customHeight="1">
      <c r="A44" s="131"/>
      <c r="B44" s="131"/>
      <c r="C44" s="222"/>
      <c r="D44" s="222"/>
      <c r="E44" s="288"/>
      <c r="F44" s="288"/>
      <c r="G44" s="293"/>
      <c r="H44" s="293"/>
      <c r="I44" s="293"/>
      <c r="J44" s="293"/>
      <c r="K44" s="222"/>
      <c r="L44" s="290"/>
      <c r="M44" s="143">
        <v>1</v>
      </c>
      <c r="N44" s="143" t="s">
        <v>92</v>
      </c>
      <c r="O44" s="143">
        <v>0</v>
      </c>
      <c r="P44" s="290"/>
      <c r="Q44" s="222"/>
      <c r="R44" s="292"/>
      <c r="S44" s="292"/>
      <c r="T44" s="292"/>
      <c r="U44" s="292"/>
      <c r="V44" s="222"/>
      <c r="W44" s="222"/>
      <c r="X44" s="222"/>
      <c r="Y44" s="222"/>
      <c r="Z44" s="149"/>
      <c r="AA44" s="131"/>
    </row>
    <row r="45" spans="1:27" ht="17.100000000000001" customHeight="1">
      <c r="A45" s="131"/>
      <c r="B45" s="131"/>
      <c r="C45" s="222"/>
      <c r="D45" s="222"/>
      <c r="E45" s="288"/>
      <c r="F45" s="288"/>
      <c r="G45" s="293"/>
      <c r="H45" s="293"/>
      <c r="I45" s="293"/>
      <c r="J45" s="293"/>
      <c r="K45" s="222"/>
      <c r="L45" s="290"/>
      <c r="M45" s="143">
        <v>0</v>
      </c>
      <c r="N45" s="143" t="s">
        <v>92</v>
      </c>
      <c r="O45" s="143">
        <v>3</v>
      </c>
      <c r="P45" s="290"/>
      <c r="Q45" s="222"/>
      <c r="R45" s="292"/>
      <c r="S45" s="292"/>
      <c r="T45" s="292"/>
      <c r="U45" s="292"/>
      <c r="V45" s="222"/>
      <c r="W45" s="222"/>
      <c r="X45" s="222"/>
      <c r="Y45" s="222"/>
      <c r="Z45" s="149"/>
      <c r="AA45" s="131"/>
    </row>
    <row r="46" spans="1:27" ht="17.100000000000001" customHeight="1">
      <c r="A46" s="131"/>
      <c r="B46" s="131"/>
      <c r="C46" s="222" t="s">
        <v>95</v>
      </c>
      <c r="D46" s="222" t="s">
        <v>103</v>
      </c>
      <c r="E46" s="288">
        <v>0.5</v>
      </c>
      <c r="F46" s="288"/>
      <c r="G46" s="294" t="s">
        <v>99</v>
      </c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1"/>
      <c r="W46" s="1"/>
      <c r="X46" s="1"/>
      <c r="Y46" s="1"/>
      <c r="Z46" s="149"/>
      <c r="AA46" s="131"/>
    </row>
    <row r="47" spans="1:27" ht="17.100000000000001" customHeight="1">
      <c r="A47" s="131"/>
      <c r="B47" s="131"/>
      <c r="C47" s="222"/>
      <c r="D47" s="222"/>
      <c r="E47" s="288"/>
      <c r="F47" s="288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1"/>
      <c r="W47" s="1"/>
      <c r="X47" s="1"/>
      <c r="Y47" s="1"/>
      <c r="Z47" s="149"/>
      <c r="AA47" s="131"/>
    </row>
    <row r="48" spans="1:27" ht="17.100000000000001" customHeight="1">
      <c r="A48" s="131"/>
      <c r="B48" s="131"/>
      <c r="C48" s="222"/>
      <c r="D48" s="222"/>
      <c r="E48" s="288"/>
      <c r="F48" s="288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1"/>
      <c r="W48" s="1"/>
      <c r="X48" s="1"/>
      <c r="Y48" s="1"/>
      <c r="Z48" s="149"/>
      <c r="AA48" s="131"/>
    </row>
    <row r="49" spans="1:27" ht="17.100000000000001" customHeight="1">
      <c r="A49" s="131"/>
      <c r="B49" s="131"/>
      <c r="C49" s="1"/>
      <c r="D49" s="1"/>
      <c r="E49" s="1"/>
      <c r="F49" s="1"/>
      <c r="G49" s="45"/>
      <c r="H49" s="45"/>
      <c r="I49" s="45"/>
      <c r="J49" s="45"/>
      <c r="K49" s="63"/>
      <c r="L49" s="1"/>
      <c r="M49" s="143"/>
      <c r="N49" s="143"/>
      <c r="O49" s="143"/>
      <c r="P49" s="1"/>
      <c r="Q49" s="58"/>
      <c r="R49" s="45"/>
      <c r="S49" s="45"/>
      <c r="T49" s="45"/>
      <c r="U49" s="45"/>
      <c r="V49" s="35"/>
      <c r="W49" s="35"/>
      <c r="X49" s="35"/>
      <c r="Y49" s="35"/>
      <c r="Z49" s="35"/>
      <c r="AA49" s="131"/>
    </row>
    <row r="50" spans="1:27" ht="17.100000000000001" customHeight="1">
      <c r="A50" s="131"/>
      <c r="B50" s="131"/>
      <c r="C50" s="222" t="s">
        <v>89</v>
      </c>
      <c r="D50" s="222" t="s">
        <v>105</v>
      </c>
      <c r="E50" s="288">
        <v>0.54166666666666663</v>
      </c>
      <c r="F50" s="288"/>
      <c r="G50" s="332" t="str">
        <f>B9</f>
        <v>ＷＥＳＴ　Ｆｏｏｔｂａｌｌ　Ｃｏｍｍｕｎｉｔｙ</v>
      </c>
      <c r="H50" s="332"/>
      <c r="I50" s="332"/>
      <c r="J50" s="332"/>
      <c r="K50" s="222">
        <f>M50+M51+M52</f>
        <v>0</v>
      </c>
      <c r="L50" s="290" t="s">
        <v>91</v>
      </c>
      <c r="M50" s="143">
        <v>0</v>
      </c>
      <c r="N50" s="143" t="s">
        <v>92</v>
      </c>
      <c r="O50" s="143">
        <v>4</v>
      </c>
      <c r="P50" s="290" t="s">
        <v>93</v>
      </c>
      <c r="Q50" s="222">
        <f>O50+O51+O52</f>
        <v>5</v>
      </c>
      <c r="R50" s="326" t="str">
        <f>K9</f>
        <v>ＭＯＲＡＮＧＯ栃木フットボールクラブＵ１２</v>
      </c>
      <c r="S50" s="326"/>
      <c r="T50" s="326"/>
      <c r="U50" s="326"/>
      <c r="V50" s="222" t="s">
        <v>106</v>
      </c>
      <c r="W50" s="222"/>
      <c r="X50" s="222"/>
      <c r="Y50" s="222"/>
      <c r="Z50" s="149"/>
      <c r="AA50" s="131"/>
    </row>
    <row r="51" spans="1:27" ht="17.100000000000001" customHeight="1">
      <c r="A51" s="131"/>
      <c r="B51" s="131"/>
      <c r="C51" s="222"/>
      <c r="D51" s="222"/>
      <c r="E51" s="288"/>
      <c r="F51" s="288"/>
      <c r="G51" s="332"/>
      <c r="H51" s="332"/>
      <c r="I51" s="332"/>
      <c r="J51" s="332"/>
      <c r="K51" s="222"/>
      <c r="L51" s="290"/>
      <c r="M51" s="143">
        <v>0</v>
      </c>
      <c r="N51" s="143" t="s">
        <v>92</v>
      </c>
      <c r="O51" s="143">
        <v>0</v>
      </c>
      <c r="P51" s="290"/>
      <c r="Q51" s="222"/>
      <c r="R51" s="326"/>
      <c r="S51" s="326"/>
      <c r="T51" s="326"/>
      <c r="U51" s="326"/>
      <c r="V51" s="222"/>
      <c r="W51" s="222"/>
      <c r="X51" s="222"/>
      <c r="Y51" s="222"/>
      <c r="Z51" s="149"/>
      <c r="AA51" s="131"/>
    </row>
    <row r="52" spans="1:27" ht="17.100000000000001" customHeight="1">
      <c r="A52" s="131"/>
      <c r="B52" s="131"/>
      <c r="C52" s="222"/>
      <c r="D52" s="222"/>
      <c r="E52" s="288"/>
      <c r="F52" s="288"/>
      <c r="G52" s="332"/>
      <c r="H52" s="332"/>
      <c r="I52" s="332"/>
      <c r="J52" s="332"/>
      <c r="K52" s="222"/>
      <c r="L52" s="290"/>
      <c r="M52" s="143">
        <v>0</v>
      </c>
      <c r="N52" s="143" t="s">
        <v>92</v>
      </c>
      <c r="O52" s="143">
        <v>1</v>
      </c>
      <c r="P52" s="290"/>
      <c r="Q52" s="222"/>
      <c r="R52" s="326"/>
      <c r="S52" s="326"/>
      <c r="T52" s="326"/>
      <c r="U52" s="326"/>
      <c r="V52" s="222"/>
      <c r="W52" s="222"/>
      <c r="X52" s="222"/>
      <c r="Y52" s="222"/>
      <c r="Z52" s="149"/>
      <c r="AA52" s="131"/>
    </row>
    <row r="53" spans="1:27" ht="17.100000000000001" customHeight="1">
      <c r="A53" s="131"/>
      <c r="B53" s="131"/>
      <c r="C53" s="157"/>
      <c r="D53" s="157"/>
      <c r="E53" s="161"/>
      <c r="F53" s="161"/>
      <c r="G53" s="162"/>
      <c r="H53" s="162"/>
      <c r="I53" s="162"/>
      <c r="J53" s="162"/>
      <c r="K53" s="157"/>
      <c r="L53" s="158"/>
      <c r="M53" s="157"/>
      <c r="N53" s="157"/>
      <c r="O53" s="157"/>
      <c r="P53" s="158"/>
      <c r="Q53" s="157"/>
      <c r="R53" s="162"/>
      <c r="S53" s="162"/>
      <c r="T53" s="162"/>
      <c r="U53" s="162"/>
      <c r="V53" s="157"/>
      <c r="W53" s="157"/>
      <c r="X53" s="157"/>
      <c r="Y53" s="157"/>
      <c r="Z53" s="164"/>
      <c r="AA53" s="131"/>
    </row>
    <row r="54" spans="1:27" ht="17.100000000000001" customHeight="1">
      <c r="A54" s="131"/>
      <c r="B54" s="131"/>
      <c r="C54" s="222" t="s">
        <v>95</v>
      </c>
      <c r="D54" s="222" t="s">
        <v>105</v>
      </c>
      <c r="E54" s="288">
        <v>0.54166666666666663</v>
      </c>
      <c r="F54" s="288"/>
      <c r="G54" s="292" t="str">
        <f>E9</f>
        <v>三島ＦＣ</v>
      </c>
      <c r="H54" s="292"/>
      <c r="I54" s="292"/>
      <c r="J54" s="292"/>
      <c r="K54" s="222">
        <f>M54+M55+M56</f>
        <v>1</v>
      </c>
      <c r="L54" s="290" t="s">
        <v>91</v>
      </c>
      <c r="M54" s="143">
        <v>0</v>
      </c>
      <c r="N54" s="143" t="s">
        <v>92</v>
      </c>
      <c r="O54" s="143">
        <v>0</v>
      </c>
      <c r="P54" s="290" t="s">
        <v>93</v>
      </c>
      <c r="Q54" s="222">
        <f>O54+O55+O56</f>
        <v>0</v>
      </c>
      <c r="R54" s="293" t="str">
        <f>H9</f>
        <v>Ｓ４スペランツァ</v>
      </c>
      <c r="S54" s="293"/>
      <c r="T54" s="293"/>
      <c r="U54" s="293"/>
      <c r="V54" s="222" t="s">
        <v>107</v>
      </c>
      <c r="W54" s="222"/>
      <c r="X54" s="222"/>
      <c r="Y54" s="222"/>
      <c r="Z54" s="149"/>
      <c r="AA54" s="131"/>
    </row>
    <row r="55" spans="1:27" ht="17.100000000000001" customHeight="1">
      <c r="A55" s="131"/>
      <c r="B55" s="131"/>
      <c r="C55" s="222"/>
      <c r="D55" s="222"/>
      <c r="E55" s="288"/>
      <c r="F55" s="288"/>
      <c r="G55" s="292"/>
      <c r="H55" s="292"/>
      <c r="I55" s="292"/>
      <c r="J55" s="292"/>
      <c r="K55" s="222"/>
      <c r="L55" s="290"/>
      <c r="M55" s="143">
        <v>0</v>
      </c>
      <c r="N55" s="143" t="s">
        <v>92</v>
      </c>
      <c r="O55" s="143">
        <v>0</v>
      </c>
      <c r="P55" s="290"/>
      <c r="Q55" s="222"/>
      <c r="R55" s="293"/>
      <c r="S55" s="293"/>
      <c r="T55" s="293"/>
      <c r="U55" s="293"/>
      <c r="V55" s="222"/>
      <c r="W55" s="222"/>
      <c r="X55" s="222"/>
      <c r="Y55" s="222"/>
      <c r="Z55" s="149"/>
      <c r="AA55" s="131"/>
    </row>
    <row r="56" spans="1:27" ht="17.100000000000001" customHeight="1">
      <c r="A56" s="131"/>
      <c r="B56" s="131"/>
      <c r="C56" s="222"/>
      <c r="D56" s="222"/>
      <c r="E56" s="288"/>
      <c r="F56" s="288"/>
      <c r="G56" s="292"/>
      <c r="H56" s="292"/>
      <c r="I56" s="292"/>
      <c r="J56" s="292"/>
      <c r="K56" s="222"/>
      <c r="L56" s="290"/>
      <c r="M56" s="143">
        <v>1</v>
      </c>
      <c r="N56" s="143" t="s">
        <v>92</v>
      </c>
      <c r="O56" s="143">
        <v>0</v>
      </c>
      <c r="P56" s="290"/>
      <c r="Q56" s="222"/>
      <c r="R56" s="293"/>
      <c r="S56" s="293"/>
      <c r="T56" s="293"/>
      <c r="U56" s="293"/>
      <c r="V56" s="222"/>
      <c r="W56" s="222"/>
      <c r="X56" s="222"/>
      <c r="Y56" s="222"/>
      <c r="Z56" s="149"/>
      <c r="AA56" s="131"/>
    </row>
    <row r="57" spans="1:27" ht="17.100000000000001" customHeight="1">
      <c r="A57" s="131"/>
      <c r="B57" s="131"/>
      <c r="C57" s="131"/>
      <c r="D57" s="131"/>
      <c r="E57" s="131"/>
      <c r="F57" s="131"/>
      <c r="G57" s="45"/>
      <c r="H57" s="45"/>
      <c r="I57" s="45"/>
      <c r="J57" s="45"/>
      <c r="K57" s="132"/>
      <c r="L57" s="131"/>
      <c r="M57" s="143"/>
      <c r="N57" s="143"/>
      <c r="O57" s="143"/>
      <c r="P57" s="131"/>
      <c r="Q57" s="133"/>
      <c r="R57" s="45"/>
      <c r="S57" s="45"/>
      <c r="T57" s="45"/>
      <c r="U57" s="45"/>
      <c r="V57" s="131"/>
      <c r="W57" s="131"/>
      <c r="X57" s="131"/>
      <c r="Y57" s="131"/>
      <c r="Z57" s="131"/>
      <c r="AA57" s="131"/>
    </row>
    <row r="58" spans="1:27" ht="17.100000000000001" customHeight="1">
      <c r="A58" s="131"/>
      <c r="B58" s="131"/>
      <c r="C58" s="222" t="s">
        <v>89</v>
      </c>
      <c r="D58" s="222" t="s">
        <v>108</v>
      </c>
      <c r="E58" s="288">
        <v>0.58333333333333337</v>
      </c>
      <c r="F58" s="288"/>
      <c r="G58" s="289" t="str">
        <f>S9</f>
        <v>ＦＥ.アトレチコ佐野</v>
      </c>
      <c r="H58" s="289"/>
      <c r="I58" s="289"/>
      <c r="J58" s="289"/>
      <c r="K58" s="222">
        <f>M58+M59+M60</f>
        <v>2</v>
      </c>
      <c r="L58" s="290" t="s">
        <v>91</v>
      </c>
      <c r="M58" s="143">
        <v>0</v>
      </c>
      <c r="N58" s="143" t="s">
        <v>92</v>
      </c>
      <c r="O58" s="143">
        <v>0</v>
      </c>
      <c r="P58" s="290" t="s">
        <v>93</v>
      </c>
      <c r="Q58" s="222">
        <f>O58+O59+O60</f>
        <v>1</v>
      </c>
      <c r="R58" s="293" t="str">
        <f>V9</f>
        <v>おおぞらＳＣ</v>
      </c>
      <c r="S58" s="293"/>
      <c r="T58" s="293"/>
      <c r="U58" s="293"/>
      <c r="V58" s="222" t="s">
        <v>109</v>
      </c>
      <c r="W58" s="222"/>
      <c r="X58" s="222"/>
      <c r="Y58" s="222"/>
      <c r="Z58" s="149"/>
      <c r="AA58" s="131"/>
    </row>
    <row r="59" spans="1:27" ht="17.100000000000001" customHeight="1">
      <c r="A59" s="131"/>
      <c r="B59" s="131"/>
      <c r="C59" s="222"/>
      <c r="D59" s="222"/>
      <c r="E59" s="288"/>
      <c r="F59" s="288"/>
      <c r="G59" s="289"/>
      <c r="H59" s="289"/>
      <c r="I59" s="289"/>
      <c r="J59" s="289"/>
      <c r="K59" s="222"/>
      <c r="L59" s="290"/>
      <c r="M59" s="143">
        <v>2</v>
      </c>
      <c r="N59" s="143" t="s">
        <v>92</v>
      </c>
      <c r="O59" s="143">
        <v>0</v>
      </c>
      <c r="P59" s="290"/>
      <c r="Q59" s="222"/>
      <c r="R59" s="293"/>
      <c r="S59" s="293"/>
      <c r="T59" s="293"/>
      <c r="U59" s="293"/>
      <c r="V59" s="222"/>
      <c r="W59" s="222"/>
      <c r="X59" s="222"/>
      <c r="Y59" s="222"/>
      <c r="Z59" s="149"/>
      <c r="AA59" s="131"/>
    </row>
    <row r="60" spans="1:27" ht="17.100000000000001" customHeight="1">
      <c r="A60" s="131"/>
      <c r="B60" s="131"/>
      <c r="C60" s="222"/>
      <c r="D60" s="222"/>
      <c r="E60" s="288"/>
      <c r="F60" s="288"/>
      <c r="G60" s="289"/>
      <c r="H60" s="289"/>
      <c r="I60" s="289"/>
      <c r="J60" s="289"/>
      <c r="K60" s="222"/>
      <c r="L60" s="290"/>
      <c r="M60" s="143">
        <v>0</v>
      </c>
      <c r="N60" s="143" t="s">
        <v>92</v>
      </c>
      <c r="O60" s="143">
        <v>1</v>
      </c>
      <c r="P60" s="290"/>
      <c r="Q60" s="222"/>
      <c r="R60" s="293"/>
      <c r="S60" s="293"/>
      <c r="T60" s="293"/>
      <c r="U60" s="293"/>
      <c r="V60" s="222"/>
      <c r="W60" s="222"/>
      <c r="X60" s="222"/>
      <c r="Y60" s="222"/>
      <c r="Z60" s="149"/>
      <c r="AA60" s="131"/>
    </row>
    <row r="61" spans="1:27" ht="17.100000000000001" customHeight="1">
      <c r="A61" s="131"/>
      <c r="B61" s="131"/>
      <c r="C61" s="222" t="s">
        <v>95</v>
      </c>
      <c r="D61" s="222" t="s">
        <v>108</v>
      </c>
      <c r="E61" s="288">
        <v>0.58333333333333337</v>
      </c>
      <c r="F61" s="288"/>
      <c r="G61" s="294" t="s">
        <v>99</v>
      </c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1"/>
      <c r="W61" s="1"/>
      <c r="X61" s="1"/>
      <c r="Y61" s="1"/>
      <c r="Z61" s="149"/>
      <c r="AA61" s="131"/>
    </row>
    <row r="62" spans="1:27" ht="17.100000000000001" customHeight="1">
      <c r="A62" s="131"/>
      <c r="B62" s="131"/>
      <c r="C62" s="222"/>
      <c r="D62" s="222"/>
      <c r="E62" s="288"/>
      <c r="F62" s="288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1"/>
      <c r="W62" s="1"/>
      <c r="X62" s="1"/>
      <c r="Y62" s="1"/>
      <c r="Z62" s="149"/>
      <c r="AA62" s="131"/>
    </row>
    <row r="63" spans="1:27" ht="17.100000000000001" customHeight="1">
      <c r="A63" s="131"/>
      <c r="B63" s="131"/>
      <c r="C63" s="222"/>
      <c r="D63" s="222"/>
      <c r="E63" s="288"/>
      <c r="F63" s="288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1"/>
      <c r="W63" s="1"/>
      <c r="X63" s="1"/>
      <c r="Y63" s="1"/>
      <c r="Z63" s="149"/>
      <c r="AA63" s="131"/>
    </row>
    <row r="64" spans="1:27" ht="17.100000000000001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</row>
    <row r="65" spans="1:27" ht="32.1" customHeight="1">
      <c r="A65" s="297" t="str">
        <f>F4</f>
        <v>E</v>
      </c>
      <c r="B65" s="297"/>
      <c r="C65" s="299" t="str">
        <f>A67</f>
        <v>ＷＥＳＴ　Ｆｏｏｔｂａｌｌ　Ｃｏｍｍｕｎｉｔｙ</v>
      </c>
      <c r="D65" s="299"/>
      <c r="E65" s="298" t="str">
        <f>A69</f>
        <v>三島ＦＣ</v>
      </c>
      <c r="F65" s="298"/>
      <c r="G65" s="298" t="str">
        <f>A71</f>
        <v>Ｓ４スペランツァ</v>
      </c>
      <c r="H65" s="298"/>
      <c r="I65" s="298" t="str">
        <f>A73</f>
        <v>ＭＯＲＡＮＧＯ栃木フットボールクラブＵ１２</v>
      </c>
      <c r="J65" s="298"/>
      <c r="K65" s="300" t="s">
        <v>110</v>
      </c>
      <c r="L65" s="301" t="s">
        <v>111</v>
      </c>
      <c r="M65" s="300" t="s">
        <v>112</v>
      </c>
      <c r="N65" s="131"/>
      <c r="O65" s="297" t="str">
        <f>S4</f>
        <v>F</v>
      </c>
      <c r="P65" s="297"/>
      <c r="Q65" s="299" t="str">
        <f>P9</f>
        <v>ＦＣアリーバ</v>
      </c>
      <c r="R65" s="299"/>
      <c r="S65" s="298" t="str">
        <f>S9</f>
        <v>ＦＥ.アトレチコ佐野</v>
      </c>
      <c r="T65" s="298"/>
      <c r="U65" s="299" t="str">
        <f>V9</f>
        <v>おおぞらＳＣ</v>
      </c>
      <c r="V65" s="299"/>
      <c r="W65" s="300" t="s">
        <v>110</v>
      </c>
      <c r="X65" s="301" t="s">
        <v>111</v>
      </c>
      <c r="Y65" s="300" t="s">
        <v>112</v>
      </c>
      <c r="Z65" s="131"/>
      <c r="AA65" s="131"/>
    </row>
    <row r="66" spans="1:27" ht="32.1" customHeight="1">
      <c r="A66" s="297"/>
      <c r="B66" s="297"/>
      <c r="C66" s="299"/>
      <c r="D66" s="299"/>
      <c r="E66" s="298"/>
      <c r="F66" s="298"/>
      <c r="G66" s="298"/>
      <c r="H66" s="298"/>
      <c r="I66" s="298"/>
      <c r="J66" s="298"/>
      <c r="K66" s="300"/>
      <c r="L66" s="301"/>
      <c r="M66" s="300"/>
      <c r="N66" s="131"/>
      <c r="O66" s="297"/>
      <c r="P66" s="297"/>
      <c r="Q66" s="299"/>
      <c r="R66" s="299"/>
      <c r="S66" s="298"/>
      <c r="T66" s="298"/>
      <c r="U66" s="299"/>
      <c r="V66" s="299"/>
      <c r="W66" s="300"/>
      <c r="X66" s="301"/>
      <c r="Y66" s="300"/>
      <c r="Z66" s="57"/>
      <c r="AA66" s="74"/>
    </row>
    <row r="67" spans="1:27" ht="18" customHeight="1">
      <c r="A67" s="313" t="str">
        <f>B9</f>
        <v>ＷＥＳＴ　Ｆｏｏｔｂａｌｌ　Ｃｏｍｍｕｎｉｔｙ</v>
      </c>
      <c r="B67" s="313"/>
      <c r="C67" s="305"/>
      <c r="D67" s="306"/>
      <c r="E67" s="142">
        <f>K20</f>
        <v>0</v>
      </c>
      <c r="F67" s="142">
        <f>Q20</f>
        <v>6</v>
      </c>
      <c r="G67" s="142">
        <f>K35</f>
        <v>1</v>
      </c>
      <c r="H67" s="142">
        <f>Q35</f>
        <v>7</v>
      </c>
      <c r="I67" s="142">
        <f>K50</f>
        <v>0</v>
      </c>
      <c r="J67" s="142">
        <f>Q50</f>
        <v>5</v>
      </c>
      <c r="K67" s="202">
        <f>COUNTIF(C68:J68,"○")*3+COUNTIF(C68:J68,"△")</f>
        <v>0</v>
      </c>
      <c r="L67" s="333">
        <f>E67-F67+G67-H67+I67-J67</f>
        <v>-17</v>
      </c>
      <c r="M67" s="202">
        <v>4</v>
      </c>
      <c r="N67" s="131"/>
      <c r="O67" s="314" t="str">
        <f>P9</f>
        <v>ＦＣアリーバ</v>
      </c>
      <c r="P67" s="315"/>
      <c r="Q67" s="309"/>
      <c r="R67" s="310"/>
      <c r="S67" s="142">
        <f>K28</f>
        <v>0</v>
      </c>
      <c r="T67" s="142">
        <f>Q28</f>
        <v>6</v>
      </c>
      <c r="U67" s="142">
        <f>K43</f>
        <v>1</v>
      </c>
      <c r="V67" s="142">
        <f>Q43</f>
        <v>4</v>
      </c>
      <c r="W67" s="223">
        <f>COUNTIF(Q68:V68,"○")*3+COUNTIF(Q68:V68,"△")</f>
        <v>0</v>
      </c>
      <c r="X67" s="223">
        <f>S67-T67+U67-V67</f>
        <v>-9</v>
      </c>
      <c r="Y67" s="202">
        <v>3</v>
      </c>
      <c r="Z67" s="131"/>
      <c r="AA67" s="1"/>
    </row>
    <row r="68" spans="1:27" ht="18" customHeight="1">
      <c r="A68" s="313"/>
      <c r="B68" s="313"/>
      <c r="C68" s="307"/>
      <c r="D68" s="308"/>
      <c r="E68" s="302" t="str">
        <f>IF(E67&gt;F67,"○",IF(E67&lt;F67,"×",IF(E67=F67,"△")))</f>
        <v>×</v>
      </c>
      <c r="F68" s="303"/>
      <c r="G68" s="302" t="str">
        <f>IF(G67&gt;H67,"○",IF(G67&lt;H67,"×",IF(G67=H67,"△")))</f>
        <v>×</v>
      </c>
      <c r="H68" s="303"/>
      <c r="I68" s="302" t="str">
        <f>IF(I67&gt;J67,"○",IF(I67&lt;J67,"×",IF(I67=J67,"△")))</f>
        <v>×</v>
      </c>
      <c r="J68" s="303"/>
      <c r="K68" s="203"/>
      <c r="L68" s="334"/>
      <c r="M68" s="203"/>
      <c r="N68" s="131"/>
      <c r="O68" s="316"/>
      <c r="P68" s="317"/>
      <c r="Q68" s="311"/>
      <c r="R68" s="312"/>
      <c r="S68" s="302" t="str">
        <f>IF(S67&gt;T67,"○",IF(S67&lt;T67,"×",IF(S67=T67,"△")))</f>
        <v>×</v>
      </c>
      <c r="T68" s="303"/>
      <c r="U68" s="302" t="str">
        <f>IF(U67&gt;V67,"○",IF(U67&lt;V67,"×",IF(U67=V67,"△")))</f>
        <v>×</v>
      </c>
      <c r="V68" s="303"/>
      <c r="W68" s="223"/>
      <c r="X68" s="223"/>
      <c r="Y68" s="203"/>
      <c r="Z68" s="131"/>
      <c r="AA68" s="1"/>
    </row>
    <row r="69" spans="1:27" ht="18" customHeight="1">
      <c r="A69" s="313" t="str">
        <f>E9</f>
        <v>三島ＦＣ</v>
      </c>
      <c r="B69" s="313"/>
      <c r="C69" s="142">
        <f>F67</f>
        <v>6</v>
      </c>
      <c r="D69" s="142">
        <f>E67</f>
        <v>0</v>
      </c>
      <c r="E69" s="309"/>
      <c r="F69" s="310"/>
      <c r="G69" s="142">
        <f>K54</f>
        <v>1</v>
      </c>
      <c r="H69" s="142">
        <f>Q54</f>
        <v>0</v>
      </c>
      <c r="I69" s="142">
        <f>K39</f>
        <v>1</v>
      </c>
      <c r="J69" s="142">
        <f>Q39</f>
        <v>0</v>
      </c>
      <c r="K69" s="202">
        <f>COUNTIF(C70:J70,"○")*3+COUNTIF(C70:J70,"△")</f>
        <v>9</v>
      </c>
      <c r="L69" s="202">
        <f>C69-D69+G69-H69+I69-J69</f>
        <v>8</v>
      </c>
      <c r="M69" s="202">
        <v>1</v>
      </c>
      <c r="N69" s="131"/>
      <c r="O69" s="314" t="str">
        <f>S9</f>
        <v>ＦＥ.アトレチコ佐野</v>
      </c>
      <c r="P69" s="315"/>
      <c r="Q69" s="142">
        <f>T67</f>
        <v>6</v>
      </c>
      <c r="R69" s="142">
        <f>S67</f>
        <v>0</v>
      </c>
      <c r="S69" s="309"/>
      <c r="T69" s="310"/>
      <c r="U69" s="142">
        <f>K58</f>
        <v>2</v>
      </c>
      <c r="V69" s="142">
        <f>Q58</f>
        <v>1</v>
      </c>
      <c r="W69" s="223">
        <f>COUNTIF(Q70:V70,"○")*3+COUNTIF(Q70:V70,"△")</f>
        <v>6</v>
      </c>
      <c r="X69" s="223">
        <f>Q69-R69+U69-V69</f>
        <v>7</v>
      </c>
      <c r="Y69" s="202">
        <v>1</v>
      </c>
      <c r="Z69" s="131"/>
      <c r="AA69" s="1"/>
    </row>
    <row r="70" spans="1:27" ht="18" customHeight="1">
      <c r="A70" s="313"/>
      <c r="B70" s="313"/>
      <c r="C70" s="302" t="str">
        <f>IF(C69&gt;D69,"○",IF(C69&lt;D69,"×",IF(C69=D69,"△")))</f>
        <v>○</v>
      </c>
      <c r="D70" s="303"/>
      <c r="E70" s="311"/>
      <c r="F70" s="312"/>
      <c r="G70" s="302" t="str">
        <f>IF(G69&gt;H69,"○",IF(G69&lt;H69,"×",IF(G69=H69,"△")))</f>
        <v>○</v>
      </c>
      <c r="H70" s="303"/>
      <c r="I70" s="302" t="str">
        <f>IF(I69&gt;J69,"○",IF(I69&lt;J69,"×",IF(I69=J69,"△")))</f>
        <v>○</v>
      </c>
      <c r="J70" s="303"/>
      <c r="K70" s="203"/>
      <c r="L70" s="203"/>
      <c r="M70" s="203"/>
      <c r="N70" s="131"/>
      <c r="O70" s="316"/>
      <c r="P70" s="317"/>
      <c r="Q70" s="302" t="str">
        <f>IF(Q69&gt;R69,"○",IF(Q69&lt;R69,"×",IF(Q69=R69,"△")))</f>
        <v>○</v>
      </c>
      <c r="R70" s="303"/>
      <c r="S70" s="311"/>
      <c r="T70" s="312"/>
      <c r="U70" s="302" t="str">
        <f>IF(U69&gt;V69,"○",IF(U69&lt;V69,"×",IF(U69=V69,"△")))</f>
        <v>○</v>
      </c>
      <c r="V70" s="303"/>
      <c r="W70" s="223"/>
      <c r="X70" s="223"/>
      <c r="Y70" s="203"/>
      <c r="Z70" s="131"/>
      <c r="AA70" s="1"/>
    </row>
    <row r="71" spans="1:27" ht="18" customHeight="1">
      <c r="A71" s="313" t="str">
        <f>H9</f>
        <v>Ｓ４スペランツァ</v>
      </c>
      <c r="B71" s="313"/>
      <c r="C71" s="142">
        <f>H67</f>
        <v>7</v>
      </c>
      <c r="D71" s="142">
        <f>G67</f>
        <v>1</v>
      </c>
      <c r="E71" s="142">
        <f>H69</f>
        <v>0</v>
      </c>
      <c r="F71" s="142">
        <f>G69</f>
        <v>1</v>
      </c>
      <c r="G71" s="309"/>
      <c r="H71" s="310"/>
      <c r="I71" s="142">
        <f>K24</f>
        <v>0</v>
      </c>
      <c r="J71" s="142">
        <f>Q24</f>
        <v>5</v>
      </c>
      <c r="K71" s="202">
        <f>COUNTIF(C72:J72,"○")*3+COUNTIF(C72:J72,"△")</f>
        <v>3</v>
      </c>
      <c r="L71" s="202">
        <f>C71-D71+E71-F71+I71-J71</f>
        <v>0</v>
      </c>
      <c r="M71" s="202">
        <v>3</v>
      </c>
      <c r="N71" s="131"/>
      <c r="O71" s="314" t="str">
        <f>V9</f>
        <v>おおぞらＳＣ</v>
      </c>
      <c r="P71" s="315"/>
      <c r="Q71" s="142">
        <f>V67</f>
        <v>4</v>
      </c>
      <c r="R71" s="142">
        <f>U67</f>
        <v>1</v>
      </c>
      <c r="S71" s="142">
        <f>V69</f>
        <v>1</v>
      </c>
      <c r="T71" s="142">
        <f>U69</f>
        <v>2</v>
      </c>
      <c r="U71" s="309"/>
      <c r="V71" s="310"/>
      <c r="W71" s="223">
        <f>COUNTIF(Q72:V72,"○")*3+COUNTIF(Q72:V72,"△")</f>
        <v>3</v>
      </c>
      <c r="X71" s="223">
        <f>Q71-R71+S71-T71</f>
        <v>2</v>
      </c>
      <c r="Y71" s="202">
        <v>2</v>
      </c>
      <c r="Z71" s="131"/>
      <c r="AA71" s="1"/>
    </row>
    <row r="72" spans="1:27" ht="18" customHeight="1">
      <c r="A72" s="313"/>
      <c r="B72" s="313"/>
      <c r="C72" s="302" t="str">
        <f>IF(C71&gt;D71,"○",IF(C71&lt;D71,"×",IF(C71=D71,"△")))</f>
        <v>○</v>
      </c>
      <c r="D72" s="303"/>
      <c r="E72" s="302" t="str">
        <f>IF(E71&gt;F71,"○",IF(E71&lt;F71,"×",IF(E71=F71,"△")))</f>
        <v>×</v>
      </c>
      <c r="F72" s="303"/>
      <c r="G72" s="311"/>
      <c r="H72" s="312"/>
      <c r="I72" s="302" t="str">
        <f>IF(I71&gt;J71,"○",IF(I71&lt;J71,"×",IF(I71=J71,"△")))</f>
        <v>×</v>
      </c>
      <c r="J72" s="303"/>
      <c r="K72" s="203"/>
      <c r="L72" s="203"/>
      <c r="M72" s="203"/>
      <c r="N72" s="131"/>
      <c r="O72" s="316"/>
      <c r="P72" s="317"/>
      <c r="Q72" s="302" t="str">
        <f>IF(Q71&gt;R71,"○",IF(Q71&lt;R71,"×",IF(Q71=R71,"△")))</f>
        <v>○</v>
      </c>
      <c r="R72" s="303"/>
      <c r="S72" s="302" t="str">
        <f>IF(S71&gt;T71,"○",IF(S71&lt;T71,"×",IF(S71=T71,"△")))</f>
        <v>×</v>
      </c>
      <c r="T72" s="303"/>
      <c r="U72" s="311"/>
      <c r="V72" s="312"/>
      <c r="W72" s="223"/>
      <c r="X72" s="223"/>
      <c r="Y72" s="203"/>
      <c r="Z72" s="1"/>
      <c r="AA72" s="1"/>
    </row>
    <row r="73" spans="1:27" ht="18" customHeight="1">
      <c r="A73" s="313" t="str">
        <f>K9</f>
        <v>ＭＯＲＡＮＧＯ栃木フットボールクラブＵ１２</v>
      </c>
      <c r="B73" s="313"/>
      <c r="C73" s="142">
        <f>J67</f>
        <v>5</v>
      </c>
      <c r="D73" s="142">
        <f>I67</f>
        <v>0</v>
      </c>
      <c r="E73" s="142">
        <f>J69</f>
        <v>0</v>
      </c>
      <c r="F73" s="142">
        <f>I69</f>
        <v>1</v>
      </c>
      <c r="G73" s="142">
        <f>J71</f>
        <v>5</v>
      </c>
      <c r="H73" s="142">
        <f>I71</f>
        <v>0</v>
      </c>
      <c r="I73" s="305"/>
      <c r="J73" s="306"/>
      <c r="K73" s="202">
        <f>COUNTIF(C74:J74,"○")*3+COUNTIF(C74:J74,"△")</f>
        <v>6</v>
      </c>
      <c r="L73" s="202">
        <f>C73-D73+E73-F73+G73-H73</f>
        <v>9</v>
      </c>
      <c r="M73" s="202">
        <v>2</v>
      </c>
      <c r="N73" s="131"/>
      <c r="O73" s="318"/>
      <c r="P73" s="318"/>
      <c r="Q73" s="147"/>
      <c r="R73" s="147"/>
      <c r="S73" s="147"/>
      <c r="T73" s="147"/>
      <c r="U73" s="147"/>
      <c r="V73" s="147"/>
      <c r="W73" s="320"/>
      <c r="X73" s="320"/>
      <c r="Y73" s="320"/>
      <c r="Z73" s="222"/>
      <c r="AA73" s="222"/>
    </row>
    <row r="74" spans="1:27" ht="18" customHeight="1">
      <c r="A74" s="313"/>
      <c r="B74" s="313"/>
      <c r="C74" s="302" t="str">
        <f>IF(C73&gt;D73,"○",IF(C73&lt;D73,"×",IF(C73=D73,"△")))</f>
        <v>○</v>
      </c>
      <c r="D74" s="303"/>
      <c r="E74" s="302" t="str">
        <f>IF(E73&gt;F73,"○",IF(E73&lt;F73,"×",IF(E73=F73,"△")))</f>
        <v>×</v>
      </c>
      <c r="F74" s="303"/>
      <c r="G74" s="302" t="str">
        <f>IF(G73&gt;H73,"○",IF(G73&lt;H73,"×",IF(G73=H73,"△")))</f>
        <v>○</v>
      </c>
      <c r="H74" s="303"/>
      <c r="I74" s="307"/>
      <c r="J74" s="308"/>
      <c r="K74" s="203"/>
      <c r="L74" s="203"/>
      <c r="M74" s="203"/>
      <c r="N74" s="131"/>
      <c r="O74" s="319"/>
      <c r="P74" s="319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</row>
  </sheetData>
  <mergeCells count="203">
    <mergeCell ref="Y73:Y74"/>
    <mergeCell ref="Z73:Z74"/>
    <mergeCell ref="AA73:AA74"/>
    <mergeCell ref="C74:D74"/>
    <mergeCell ref="E74:F74"/>
    <mergeCell ref="G74:H74"/>
    <mergeCell ref="Q74:R74"/>
    <mergeCell ref="S74:T74"/>
    <mergeCell ref="U74:V74"/>
    <mergeCell ref="A73:B74"/>
    <mergeCell ref="I73:J74"/>
    <mergeCell ref="K73:K74"/>
    <mergeCell ref="L73:L74"/>
    <mergeCell ref="M73:M74"/>
    <mergeCell ref="O73:P74"/>
    <mergeCell ref="U71:V72"/>
    <mergeCell ref="W71:W72"/>
    <mergeCell ref="X71:X72"/>
    <mergeCell ref="W73:X74"/>
    <mergeCell ref="Y71:Y72"/>
    <mergeCell ref="C72:D72"/>
    <mergeCell ref="E72:F72"/>
    <mergeCell ref="I72:J72"/>
    <mergeCell ref="Q72:R72"/>
    <mergeCell ref="S72:T72"/>
    <mergeCell ref="A71:B72"/>
    <mergeCell ref="G71:H72"/>
    <mergeCell ref="K71:K72"/>
    <mergeCell ref="L71:L72"/>
    <mergeCell ref="M71:M72"/>
    <mergeCell ref="O71:P72"/>
    <mergeCell ref="A69:B70"/>
    <mergeCell ref="E69:F70"/>
    <mergeCell ref="K69:K70"/>
    <mergeCell ref="L69:L70"/>
    <mergeCell ref="M69:M70"/>
    <mergeCell ref="O69:P70"/>
    <mergeCell ref="W67:W68"/>
    <mergeCell ref="X67:X68"/>
    <mergeCell ref="Y67:Y68"/>
    <mergeCell ref="E68:F68"/>
    <mergeCell ref="G68:H68"/>
    <mergeCell ref="I68:J68"/>
    <mergeCell ref="S68:T68"/>
    <mergeCell ref="U68:V68"/>
    <mergeCell ref="S69:T70"/>
    <mergeCell ref="W69:W70"/>
    <mergeCell ref="X69:X70"/>
    <mergeCell ref="Y69:Y70"/>
    <mergeCell ref="C70:D70"/>
    <mergeCell ref="G70:H70"/>
    <mergeCell ref="I70:J70"/>
    <mergeCell ref="Q70:R70"/>
    <mergeCell ref="U70:V70"/>
    <mergeCell ref="W65:W66"/>
    <mergeCell ref="X65:X66"/>
    <mergeCell ref="Y65:Y66"/>
    <mergeCell ref="A67:B68"/>
    <mergeCell ref="C67:D68"/>
    <mergeCell ref="K67:K68"/>
    <mergeCell ref="L67:L68"/>
    <mergeCell ref="M67:M68"/>
    <mergeCell ref="O67:P68"/>
    <mergeCell ref="Q67:R68"/>
    <mergeCell ref="L65:L66"/>
    <mergeCell ref="M65:M66"/>
    <mergeCell ref="O65:P66"/>
    <mergeCell ref="Q65:R66"/>
    <mergeCell ref="S65:T66"/>
    <mergeCell ref="U65:V66"/>
    <mergeCell ref="A65:B66"/>
    <mergeCell ref="C65:D66"/>
    <mergeCell ref="E65:F66"/>
    <mergeCell ref="G65:H66"/>
    <mergeCell ref="I65:J66"/>
    <mergeCell ref="K65:K66"/>
    <mergeCell ref="P58:P60"/>
    <mergeCell ref="Q58:Q60"/>
    <mergeCell ref="R58:U60"/>
    <mergeCell ref="V58:Y60"/>
    <mergeCell ref="C61:C63"/>
    <mergeCell ref="D61:D63"/>
    <mergeCell ref="E61:F63"/>
    <mergeCell ref="G61:U63"/>
    <mergeCell ref="P54:P56"/>
    <mergeCell ref="Q54:Q56"/>
    <mergeCell ref="R54:U56"/>
    <mergeCell ref="V54:Y56"/>
    <mergeCell ref="C58:C60"/>
    <mergeCell ref="D58:D60"/>
    <mergeCell ref="E58:F60"/>
    <mergeCell ref="G58:J60"/>
    <mergeCell ref="K58:K60"/>
    <mergeCell ref="L58:L60"/>
    <mergeCell ref="C54:C56"/>
    <mergeCell ref="D54:D56"/>
    <mergeCell ref="E54:F56"/>
    <mergeCell ref="G54:J56"/>
    <mergeCell ref="K54:K56"/>
    <mergeCell ref="L54:L56"/>
    <mergeCell ref="C50:C52"/>
    <mergeCell ref="D50:D52"/>
    <mergeCell ref="E50:F52"/>
    <mergeCell ref="G50:J52"/>
    <mergeCell ref="K50:K52"/>
    <mergeCell ref="L50:L52"/>
    <mergeCell ref="V43:Y45"/>
    <mergeCell ref="C46:C48"/>
    <mergeCell ref="D46:D48"/>
    <mergeCell ref="E46:F48"/>
    <mergeCell ref="G46:U48"/>
    <mergeCell ref="P50:P52"/>
    <mergeCell ref="Q50:Q52"/>
    <mergeCell ref="R50:U52"/>
    <mergeCell ref="V50:Y52"/>
    <mergeCell ref="C43:C45"/>
    <mergeCell ref="D43:D45"/>
    <mergeCell ref="E43:F45"/>
    <mergeCell ref="G43:J45"/>
    <mergeCell ref="K43:K45"/>
    <mergeCell ref="L43:L45"/>
    <mergeCell ref="P43:P45"/>
    <mergeCell ref="Q43:Q45"/>
    <mergeCell ref="R43:U45"/>
    <mergeCell ref="V35:Y37"/>
    <mergeCell ref="C39:C41"/>
    <mergeCell ref="D39:D41"/>
    <mergeCell ref="E39:F41"/>
    <mergeCell ref="G39:J41"/>
    <mergeCell ref="K39:K41"/>
    <mergeCell ref="L39:L41"/>
    <mergeCell ref="P39:P41"/>
    <mergeCell ref="Q39:Q41"/>
    <mergeCell ref="R39:U41"/>
    <mergeCell ref="V39:Y41"/>
    <mergeCell ref="C31:C33"/>
    <mergeCell ref="D31:D33"/>
    <mergeCell ref="E31:F33"/>
    <mergeCell ref="G31:U33"/>
    <mergeCell ref="C35:C37"/>
    <mergeCell ref="D35:D37"/>
    <mergeCell ref="E35:F37"/>
    <mergeCell ref="G35:J37"/>
    <mergeCell ref="K35:K37"/>
    <mergeCell ref="L35:L37"/>
    <mergeCell ref="P35:P37"/>
    <mergeCell ref="Q35:Q37"/>
    <mergeCell ref="R35:U37"/>
    <mergeCell ref="V24:Y26"/>
    <mergeCell ref="C28:C30"/>
    <mergeCell ref="D28:D30"/>
    <mergeCell ref="E28:F30"/>
    <mergeCell ref="G28:J30"/>
    <mergeCell ref="K28:K30"/>
    <mergeCell ref="L28:L30"/>
    <mergeCell ref="P28:P30"/>
    <mergeCell ref="Q28:Q30"/>
    <mergeCell ref="R28:U30"/>
    <mergeCell ref="V28:Y30"/>
    <mergeCell ref="C24:C26"/>
    <mergeCell ref="D24:D26"/>
    <mergeCell ref="E24:F26"/>
    <mergeCell ref="G24:J26"/>
    <mergeCell ref="K24:K26"/>
    <mergeCell ref="L24:L26"/>
    <mergeCell ref="P24:P26"/>
    <mergeCell ref="Q24:Q26"/>
    <mergeCell ref="R24:U26"/>
    <mergeCell ref="V19:Y19"/>
    <mergeCell ref="C20:C22"/>
    <mergeCell ref="D20:D22"/>
    <mergeCell ref="E20:F22"/>
    <mergeCell ref="G20:J22"/>
    <mergeCell ref="K20:K22"/>
    <mergeCell ref="L20:L22"/>
    <mergeCell ref="P20:P22"/>
    <mergeCell ref="Q20:Q22"/>
    <mergeCell ref="R20:U22"/>
    <mergeCell ref="V20:Y22"/>
    <mergeCell ref="D1:F1"/>
    <mergeCell ref="O1:Q1"/>
    <mergeCell ref="S1:AA1"/>
    <mergeCell ref="O3:Q3"/>
    <mergeCell ref="F4:G4"/>
    <mergeCell ref="S4:T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  <mergeCell ref="D2:F2"/>
    <mergeCell ref="S2:AA2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90"/>
  <sheetViews>
    <sheetView tabSelected="1" view="pageBreakPreview" zoomScaleNormal="80" zoomScaleSheetLayoutView="100" workbookViewId="0"/>
  </sheetViews>
  <sheetFormatPr defaultRowHeight="13.5"/>
  <cols>
    <col min="1" max="27" width="6.75" customWidth="1"/>
  </cols>
  <sheetData>
    <row r="1" spans="1:28" ht="30" customHeight="1">
      <c r="A1" s="36" t="s">
        <v>117</v>
      </c>
      <c r="B1" s="36"/>
      <c r="C1" s="36"/>
      <c r="D1" s="275">
        <f>組み合わせ!I4</f>
        <v>44571</v>
      </c>
      <c r="E1" s="276"/>
      <c r="F1" s="276"/>
      <c r="G1" s="36"/>
      <c r="H1" s="276" t="s">
        <v>118</v>
      </c>
      <c r="I1" s="276"/>
      <c r="J1" s="276"/>
      <c r="K1" s="276"/>
      <c r="L1" s="276"/>
      <c r="M1" s="131"/>
      <c r="N1" s="131"/>
      <c r="O1" s="276" t="s">
        <v>119</v>
      </c>
      <c r="P1" s="276"/>
      <c r="Q1" s="276"/>
      <c r="R1" s="276" t="str">
        <f>組み合わせ!M15</f>
        <v>真岡市総合運動公園運動広場A</v>
      </c>
      <c r="S1" s="276"/>
      <c r="T1" s="276"/>
      <c r="U1" s="276"/>
      <c r="V1" s="276"/>
      <c r="W1" s="276"/>
      <c r="X1" s="276"/>
      <c r="Y1" s="276"/>
      <c r="Z1" s="276"/>
      <c r="AA1" s="276"/>
    </row>
    <row r="2" spans="1:28" ht="25.15" customHeight="1">
      <c r="A2" s="36"/>
      <c r="B2" s="36"/>
      <c r="C2" s="36"/>
      <c r="D2" s="381"/>
      <c r="E2" s="382"/>
      <c r="F2" s="382"/>
      <c r="O2" s="25"/>
      <c r="P2" s="25"/>
      <c r="Q2" s="25"/>
      <c r="R2" s="383"/>
      <c r="S2" s="383"/>
      <c r="T2" s="383"/>
      <c r="U2" s="383"/>
      <c r="V2" s="383"/>
      <c r="W2" s="383"/>
      <c r="X2" s="383"/>
      <c r="Y2" s="383"/>
      <c r="Z2" s="383"/>
      <c r="AA2" s="383"/>
    </row>
    <row r="3" spans="1:28" ht="20.100000000000001" customHeight="1">
      <c r="A3" s="36"/>
      <c r="E3" s="86"/>
      <c r="H3" s="379" t="s">
        <v>75</v>
      </c>
      <c r="I3" s="379"/>
      <c r="J3" s="38"/>
      <c r="K3" s="38"/>
      <c r="L3" s="38"/>
      <c r="M3" s="38"/>
      <c r="N3" s="38"/>
      <c r="O3" s="38"/>
      <c r="P3" s="76"/>
      <c r="Q3" s="76"/>
      <c r="R3" s="76"/>
      <c r="S3" s="379" t="s">
        <v>120</v>
      </c>
      <c r="T3" s="379"/>
      <c r="U3" s="38"/>
      <c r="V3" s="87"/>
      <c r="W3" s="87"/>
      <c r="X3" s="38"/>
      <c r="Y3" s="38"/>
      <c r="Z3" s="38"/>
      <c r="AA3" s="38"/>
    </row>
    <row r="4" spans="1:28" ht="20.100000000000001" customHeight="1" thickBot="1">
      <c r="A4" s="1"/>
      <c r="E4" s="1"/>
      <c r="F4" s="128"/>
      <c r="G4" s="128"/>
      <c r="H4" s="128"/>
      <c r="I4" s="136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36"/>
      <c r="V4" s="1"/>
      <c r="W4" s="1"/>
      <c r="Z4" s="1"/>
    </row>
    <row r="5" spans="1:28" ht="20.100000000000001" customHeight="1" thickTop="1">
      <c r="A5" s="1"/>
      <c r="E5" s="85"/>
      <c r="F5" s="135"/>
      <c r="G5" s="137"/>
      <c r="H5" s="138"/>
      <c r="I5" s="139"/>
      <c r="J5" s="137"/>
      <c r="K5" s="140"/>
      <c r="L5" s="128"/>
      <c r="M5" s="1"/>
      <c r="N5" s="1"/>
      <c r="O5" s="1"/>
      <c r="P5" s="7"/>
      <c r="Q5" s="135"/>
      <c r="R5" s="137"/>
      <c r="S5" s="141"/>
      <c r="T5" s="190"/>
      <c r="U5" s="2"/>
      <c r="V5" s="3"/>
      <c r="W5" s="8"/>
      <c r="X5" s="1"/>
      <c r="Y5" s="1"/>
      <c r="Z5" s="1"/>
    </row>
    <row r="6" spans="1:28" ht="20.100000000000001" customHeight="1">
      <c r="A6" s="1"/>
      <c r="E6" s="222">
        <v>1</v>
      </c>
      <c r="F6" s="222"/>
      <c r="G6" s="1"/>
      <c r="H6" s="222">
        <v>2</v>
      </c>
      <c r="I6" s="222"/>
      <c r="J6" s="1"/>
      <c r="K6" s="222">
        <v>3</v>
      </c>
      <c r="L6" s="222"/>
      <c r="M6" s="1"/>
      <c r="N6" s="1"/>
      <c r="O6" s="1"/>
      <c r="P6" s="222">
        <v>4</v>
      </c>
      <c r="Q6" s="222"/>
      <c r="R6" s="1"/>
      <c r="S6" s="222">
        <v>5</v>
      </c>
      <c r="T6" s="222"/>
      <c r="U6" s="1"/>
      <c r="V6" s="222">
        <v>6</v>
      </c>
      <c r="W6" s="222"/>
      <c r="X6" s="1"/>
      <c r="Y6" s="222"/>
      <c r="Z6" s="222"/>
    </row>
    <row r="7" spans="1:28" ht="20.100000000000001" customHeight="1">
      <c r="A7" s="1"/>
      <c r="D7" s="16"/>
      <c r="E7" s="336" t="str">
        <f>組み合わせ!J6</f>
        <v>栃木サッカークラブ　Ｕ－１２</v>
      </c>
      <c r="F7" s="336"/>
      <c r="G7" s="89"/>
      <c r="H7" s="337" t="str">
        <f>CD!K9</f>
        <v>ｕｎｉｏｎ　ｓｐｏｒｔｓ　ｃｌｕｂ</v>
      </c>
      <c r="I7" s="337"/>
      <c r="J7" s="89"/>
      <c r="K7" s="338" t="str">
        <f>組み合わせ!J14</f>
        <v>三島ＦＣ</v>
      </c>
      <c r="L7" s="338"/>
      <c r="M7" s="89"/>
      <c r="N7" s="89"/>
      <c r="O7" s="89"/>
      <c r="P7" s="405" t="str">
        <f>組み合わせ!J20</f>
        <v>ＴＥＡＭリフレＳＣ</v>
      </c>
      <c r="Q7" s="405"/>
      <c r="R7" s="89"/>
      <c r="S7" s="336" t="str">
        <f>CD!S9</f>
        <v>ヴェルフェ矢板Ｕ－１２</v>
      </c>
      <c r="T7" s="336"/>
      <c r="U7" s="89"/>
      <c r="V7" s="339" t="str">
        <f>組み合わせ!J28</f>
        <v>おおぞらＳＣ</v>
      </c>
      <c r="W7" s="339"/>
      <c r="X7" s="89"/>
      <c r="Y7" s="339"/>
      <c r="Z7" s="339"/>
    </row>
    <row r="8" spans="1:28" ht="20.100000000000001" customHeight="1">
      <c r="A8" s="1"/>
      <c r="D8" s="16"/>
      <c r="E8" s="336"/>
      <c r="F8" s="336"/>
      <c r="G8" s="89"/>
      <c r="H8" s="337"/>
      <c r="I8" s="337"/>
      <c r="J8" s="89"/>
      <c r="K8" s="338"/>
      <c r="L8" s="338"/>
      <c r="M8" s="89"/>
      <c r="N8" s="89"/>
      <c r="O8" s="89"/>
      <c r="P8" s="405"/>
      <c r="Q8" s="405"/>
      <c r="R8" s="89"/>
      <c r="S8" s="336"/>
      <c r="T8" s="336"/>
      <c r="U8" s="89"/>
      <c r="V8" s="339"/>
      <c r="W8" s="339"/>
      <c r="X8" s="89"/>
      <c r="Y8" s="339"/>
      <c r="Z8" s="339"/>
    </row>
    <row r="9" spans="1:28" ht="20.100000000000001" customHeight="1">
      <c r="A9" s="1"/>
      <c r="D9" s="16"/>
      <c r="E9" s="336"/>
      <c r="F9" s="336"/>
      <c r="G9" s="89"/>
      <c r="H9" s="337"/>
      <c r="I9" s="337"/>
      <c r="J9" s="89"/>
      <c r="K9" s="338"/>
      <c r="L9" s="338"/>
      <c r="M9" s="89"/>
      <c r="N9" s="89"/>
      <c r="O9" s="89"/>
      <c r="P9" s="405"/>
      <c r="Q9" s="405"/>
      <c r="R9" s="89"/>
      <c r="S9" s="336"/>
      <c r="T9" s="336"/>
      <c r="U9" s="89"/>
      <c r="V9" s="339"/>
      <c r="W9" s="339"/>
      <c r="X9" s="89"/>
      <c r="Y9" s="339"/>
      <c r="Z9" s="339"/>
    </row>
    <row r="10" spans="1:28" ht="20.100000000000001" customHeight="1">
      <c r="A10" s="1"/>
      <c r="D10" s="16"/>
      <c r="E10" s="336"/>
      <c r="F10" s="336"/>
      <c r="G10" s="89"/>
      <c r="H10" s="337"/>
      <c r="I10" s="337"/>
      <c r="J10" s="89"/>
      <c r="K10" s="338"/>
      <c r="L10" s="338"/>
      <c r="M10" s="89"/>
      <c r="N10" s="89"/>
      <c r="O10" s="89"/>
      <c r="P10" s="405"/>
      <c r="Q10" s="405"/>
      <c r="R10" s="89"/>
      <c r="S10" s="336"/>
      <c r="T10" s="336"/>
      <c r="U10" s="89"/>
      <c r="V10" s="339"/>
      <c r="W10" s="339"/>
      <c r="X10" s="89"/>
      <c r="Y10" s="339"/>
      <c r="Z10" s="339"/>
    </row>
    <row r="11" spans="1:28" ht="20.100000000000001" customHeight="1">
      <c r="A11" s="1"/>
      <c r="D11" s="16"/>
      <c r="E11" s="336"/>
      <c r="F11" s="336"/>
      <c r="G11" s="89"/>
      <c r="H11" s="337"/>
      <c r="I11" s="337"/>
      <c r="J11" s="89"/>
      <c r="K11" s="338"/>
      <c r="L11" s="338"/>
      <c r="M11" s="89"/>
      <c r="N11" s="89"/>
      <c r="O11" s="89"/>
      <c r="P11" s="405"/>
      <c r="Q11" s="405"/>
      <c r="R11" s="89"/>
      <c r="S11" s="336"/>
      <c r="T11" s="336"/>
      <c r="U11" s="89"/>
      <c r="V11" s="339"/>
      <c r="W11" s="339"/>
      <c r="X11" s="89"/>
      <c r="Y11" s="339"/>
      <c r="Z11" s="339"/>
    </row>
    <row r="12" spans="1:28" ht="20.100000000000001" customHeight="1">
      <c r="A12" s="1"/>
      <c r="D12" s="16"/>
      <c r="E12" s="336"/>
      <c r="F12" s="336"/>
      <c r="G12" s="89"/>
      <c r="H12" s="337"/>
      <c r="I12" s="337"/>
      <c r="J12" s="89"/>
      <c r="K12" s="338"/>
      <c r="L12" s="338"/>
      <c r="M12" s="89"/>
      <c r="N12" s="89"/>
      <c r="O12" s="89"/>
      <c r="P12" s="405"/>
      <c r="Q12" s="405"/>
      <c r="R12" s="89"/>
      <c r="S12" s="336"/>
      <c r="T12" s="336"/>
      <c r="U12" s="89"/>
      <c r="V12" s="339"/>
      <c r="W12" s="339"/>
      <c r="X12" s="89"/>
      <c r="Y12" s="339"/>
      <c r="Z12" s="339"/>
    </row>
    <row r="13" spans="1:28" ht="20.100000000000001" customHeight="1">
      <c r="A13" s="1"/>
      <c r="D13" s="16"/>
      <c r="E13" s="336"/>
      <c r="F13" s="336"/>
      <c r="G13" s="89"/>
      <c r="H13" s="337"/>
      <c r="I13" s="337"/>
      <c r="J13" s="89"/>
      <c r="K13" s="338"/>
      <c r="L13" s="338"/>
      <c r="M13" s="89"/>
      <c r="N13" s="89"/>
      <c r="O13" s="89"/>
      <c r="P13" s="405"/>
      <c r="Q13" s="405"/>
      <c r="R13" s="89"/>
      <c r="S13" s="336"/>
      <c r="T13" s="336"/>
      <c r="U13" s="89"/>
      <c r="V13" s="339"/>
      <c r="W13" s="339"/>
      <c r="X13" s="89"/>
      <c r="Y13" s="339"/>
      <c r="Z13" s="339"/>
    </row>
    <row r="14" spans="1:28" ht="20.100000000000001" customHeight="1">
      <c r="A14" s="1"/>
      <c r="D14" s="16"/>
      <c r="E14" s="336"/>
      <c r="F14" s="336"/>
      <c r="G14" s="89"/>
      <c r="H14" s="337"/>
      <c r="I14" s="337"/>
      <c r="J14" s="89"/>
      <c r="K14" s="338"/>
      <c r="L14" s="338"/>
      <c r="M14" s="89"/>
      <c r="N14" s="89"/>
      <c r="O14" s="89"/>
      <c r="P14" s="405"/>
      <c r="Q14" s="405"/>
      <c r="R14" s="89"/>
      <c r="S14" s="336"/>
      <c r="T14" s="336"/>
      <c r="U14" s="89"/>
      <c r="V14" s="339"/>
      <c r="W14" s="339"/>
      <c r="X14" s="89"/>
      <c r="Y14" s="339"/>
      <c r="Z14" s="339"/>
    </row>
    <row r="15" spans="1:28" ht="20.100000000000001" customHeight="1">
      <c r="A15" s="1"/>
      <c r="D15" s="16"/>
      <c r="E15" s="88"/>
      <c r="F15" s="88"/>
      <c r="G15" s="89"/>
      <c r="H15" s="88"/>
      <c r="I15" s="88"/>
      <c r="J15" s="89"/>
      <c r="K15" s="88"/>
      <c r="L15" s="88"/>
      <c r="M15" s="89"/>
      <c r="N15" s="89"/>
      <c r="O15" s="89"/>
      <c r="P15" s="88"/>
      <c r="Q15" s="88"/>
      <c r="R15" s="89"/>
      <c r="S15" s="88"/>
      <c r="T15" s="88"/>
      <c r="U15" s="89"/>
      <c r="V15" s="88"/>
      <c r="W15" s="88"/>
      <c r="X15" s="89"/>
      <c r="Y15" s="88"/>
      <c r="Z15" s="88"/>
    </row>
    <row r="16" spans="1:28" ht="20.100000000000001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W16" s="35"/>
      <c r="X16" s="335" t="s">
        <v>121</v>
      </c>
      <c r="Y16" s="335"/>
      <c r="Z16" s="335"/>
      <c r="AA16" s="335"/>
      <c r="AB16" s="35"/>
    </row>
    <row r="17" spans="1:28" ht="20.100000000000001" customHeight="1">
      <c r="A17" s="1"/>
      <c r="B17" s="222" t="s">
        <v>90</v>
      </c>
      <c r="C17" s="288">
        <v>0.39583333333333331</v>
      </c>
      <c r="D17" s="288"/>
      <c r="E17" s="175"/>
      <c r="F17" s="289" t="str">
        <f>E7</f>
        <v>栃木サッカークラブ　Ｕ－１２</v>
      </c>
      <c r="G17" s="289"/>
      <c r="H17" s="289"/>
      <c r="I17" s="289"/>
      <c r="J17" s="289"/>
      <c r="K17" s="222">
        <f>M17+M18+M19</f>
        <v>3</v>
      </c>
      <c r="L17" s="290" t="s">
        <v>91</v>
      </c>
      <c r="M17" s="168">
        <v>1</v>
      </c>
      <c r="N17" s="168" t="s">
        <v>122</v>
      </c>
      <c r="O17" s="168">
        <v>0</v>
      </c>
      <c r="P17" s="290" t="s">
        <v>93</v>
      </c>
      <c r="Q17" s="222">
        <f>O17+O18+O19</f>
        <v>2</v>
      </c>
      <c r="R17" s="291" t="str">
        <f>H7</f>
        <v>ｕｎｉｏｎ　ｓｐｏｒｔｓ　ｃｌｕｂ</v>
      </c>
      <c r="S17" s="291"/>
      <c r="T17" s="291"/>
      <c r="U17" s="291"/>
      <c r="V17" s="291"/>
      <c r="W17" s="1"/>
      <c r="X17" s="380" t="s">
        <v>123</v>
      </c>
      <c r="Y17" s="380"/>
      <c r="Z17" s="380"/>
      <c r="AA17" s="380"/>
      <c r="AB17" s="1"/>
    </row>
    <row r="18" spans="1:28" ht="20.100000000000001" customHeight="1">
      <c r="A18" s="1"/>
      <c r="B18" s="222"/>
      <c r="C18" s="288"/>
      <c r="D18" s="288"/>
      <c r="E18" s="175"/>
      <c r="F18" s="289"/>
      <c r="G18" s="289"/>
      <c r="H18" s="289"/>
      <c r="I18" s="289"/>
      <c r="J18" s="289"/>
      <c r="K18" s="222"/>
      <c r="L18" s="290"/>
      <c r="M18" s="168">
        <v>1</v>
      </c>
      <c r="N18" s="168" t="s">
        <v>122</v>
      </c>
      <c r="O18" s="168">
        <v>0</v>
      </c>
      <c r="P18" s="290"/>
      <c r="Q18" s="222"/>
      <c r="R18" s="291"/>
      <c r="S18" s="291"/>
      <c r="T18" s="291"/>
      <c r="U18" s="291"/>
      <c r="V18" s="291"/>
      <c r="W18" s="1"/>
      <c r="X18" s="380"/>
      <c r="Y18" s="380"/>
      <c r="Z18" s="380"/>
      <c r="AA18" s="380"/>
      <c r="AB18" s="1"/>
    </row>
    <row r="19" spans="1:28" ht="20.100000000000001" customHeight="1">
      <c r="A19" s="1"/>
      <c r="B19" s="222"/>
      <c r="C19" s="288"/>
      <c r="D19" s="288"/>
      <c r="E19" s="175"/>
      <c r="F19" s="289"/>
      <c r="G19" s="289"/>
      <c r="H19" s="289"/>
      <c r="I19" s="289"/>
      <c r="J19" s="289"/>
      <c r="K19" s="222"/>
      <c r="L19" s="290"/>
      <c r="M19" s="168">
        <v>1</v>
      </c>
      <c r="N19" s="168" t="s">
        <v>122</v>
      </c>
      <c r="O19" s="168">
        <v>2</v>
      </c>
      <c r="P19" s="290"/>
      <c r="Q19" s="222"/>
      <c r="R19" s="291"/>
      <c r="S19" s="291"/>
      <c r="T19" s="291"/>
      <c r="U19" s="291"/>
      <c r="V19" s="291"/>
      <c r="W19" s="1"/>
      <c r="X19" s="380"/>
      <c r="Y19" s="380"/>
      <c r="Z19" s="380"/>
      <c r="AA19" s="380"/>
      <c r="AB19" s="1"/>
    </row>
    <row r="20" spans="1:28" ht="20.100000000000001" customHeight="1">
      <c r="A20" s="1"/>
      <c r="B20" s="222" t="s">
        <v>97</v>
      </c>
      <c r="C20" s="288">
        <v>0.4375</v>
      </c>
      <c r="D20" s="288"/>
      <c r="E20" s="175"/>
      <c r="F20" s="291" t="str">
        <f>P7</f>
        <v>ＴＥＡＭリフレＳＣ</v>
      </c>
      <c r="G20" s="291"/>
      <c r="H20" s="291"/>
      <c r="I20" s="291"/>
      <c r="J20" s="291"/>
      <c r="K20" s="222">
        <f>M20+M21+M22</f>
        <v>0</v>
      </c>
      <c r="L20" s="290" t="s">
        <v>91</v>
      </c>
      <c r="M20" s="168">
        <v>0</v>
      </c>
      <c r="N20" s="168" t="s">
        <v>122</v>
      </c>
      <c r="O20" s="168">
        <v>0</v>
      </c>
      <c r="P20" s="290" t="s">
        <v>93</v>
      </c>
      <c r="Q20" s="222">
        <f>O20+O21+O22</f>
        <v>3</v>
      </c>
      <c r="R20" s="295" t="str">
        <f>S7</f>
        <v>ヴェルフェ矢板Ｕ－１２</v>
      </c>
      <c r="S20" s="295"/>
      <c r="T20" s="295"/>
      <c r="U20" s="295"/>
      <c r="V20" s="295"/>
      <c r="W20" s="1"/>
      <c r="X20" s="380" t="s">
        <v>124</v>
      </c>
      <c r="Y20" s="380"/>
      <c r="Z20" s="380"/>
      <c r="AA20" s="380"/>
      <c r="AB20" s="1"/>
    </row>
    <row r="21" spans="1:28" ht="20.100000000000001" customHeight="1">
      <c r="A21" s="1"/>
      <c r="B21" s="222"/>
      <c r="C21" s="288"/>
      <c r="D21" s="288"/>
      <c r="E21" s="175"/>
      <c r="F21" s="291"/>
      <c r="G21" s="291"/>
      <c r="H21" s="291"/>
      <c r="I21" s="291"/>
      <c r="J21" s="291"/>
      <c r="K21" s="222"/>
      <c r="L21" s="290"/>
      <c r="M21" s="168">
        <v>0</v>
      </c>
      <c r="N21" s="168" t="s">
        <v>122</v>
      </c>
      <c r="O21" s="168">
        <v>1</v>
      </c>
      <c r="P21" s="290"/>
      <c r="Q21" s="222"/>
      <c r="R21" s="295"/>
      <c r="S21" s="295"/>
      <c r="T21" s="295"/>
      <c r="U21" s="295"/>
      <c r="V21" s="295"/>
      <c r="W21" s="1"/>
      <c r="X21" s="380"/>
      <c r="Y21" s="380"/>
      <c r="Z21" s="380"/>
      <c r="AA21" s="380"/>
      <c r="AB21" s="1"/>
    </row>
    <row r="22" spans="1:28" ht="20.100000000000001" customHeight="1">
      <c r="A22" s="1"/>
      <c r="B22" s="222"/>
      <c r="C22" s="288"/>
      <c r="D22" s="288"/>
      <c r="E22" s="175"/>
      <c r="F22" s="291"/>
      <c r="G22" s="291"/>
      <c r="H22" s="291"/>
      <c r="I22" s="291"/>
      <c r="J22" s="291"/>
      <c r="K22" s="222"/>
      <c r="L22" s="290"/>
      <c r="M22" s="168">
        <v>0</v>
      </c>
      <c r="N22" s="168" t="s">
        <v>122</v>
      </c>
      <c r="O22" s="168">
        <v>2</v>
      </c>
      <c r="P22" s="290"/>
      <c r="Q22" s="222"/>
      <c r="R22" s="295"/>
      <c r="S22" s="295"/>
      <c r="T22" s="295"/>
      <c r="U22" s="295"/>
      <c r="V22" s="295"/>
      <c r="W22" s="1"/>
      <c r="X22" s="380"/>
      <c r="Y22" s="380"/>
      <c r="Z22" s="380"/>
      <c r="AA22" s="380"/>
      <c r="AB22" s="1"/>
    </row>
    <row r="23" spans="1:28" ht="20.100000000000001" customHeight="1">
      <c r="A23" s="1"/>
      <c r="B23" s="222" t="s">
        <v>100</v>
      </c>
      <c r="C23" s="288">
        <v>0.47916666666666669</v>
      </c>
      <c r="D23" s="288"/>
      <c r="E23" s="175"/>
      <c r="F23" s="289" t="str">
        <f>E7</f>
        <v>栃木サッカークラブ　Ｕ－１２</v>
      </c>
      <c r="G23" s="289"/>
      <c r="H23" s="289"/>
      <c r="I23" s="289"/>
      <c r="J23" s="289"/>
      <c r="K23" s="222">
        <f>M23+M24+M25</f>
        <v>2</v>
      </c>
      <c r="L23" s="290" t="s">
        <v>91</v>
      </c>
      <c r="M23" s="168">
        <v>0</v>
      </c>
      <c r="N23" s="168" t="s">
        <v>122</v>
      </c>
      <c r="O23" s="168">
        <v>0</v>
      </c>
      <c r="P23" s="290" t="s">
        <v>93</v>
      </c>
      <c r="Q23" s="222">
        <f>O23+O24+O25</f>
        <v>0</v>
      </c>
      <c r="R23" s="291" t="str">
        <f>K7</f>
        <v>三島ＦＣ</v>
      </c>
      <c r="S23" s="291"/>
      <c r="T23" s="291"/>
      <c r="U23" s="291"/>
      <c r="V23" s="291"/>
      <c r="W23" s="1"/>
      <c r="X23" s="380" t="s">
        <v>125</v>
      </c>
      <c r="Y23" s="380"/>
      <c r="Z23" s="380"/>
      <c r="AA23" s="380"/>
      <c r="AB23" s="1"/>
    </row>
    <row r="24" spans="1:28" ht="20.100000000000001" customHeight="1">
      <c r="A24" s="1"/>
      <c r="B24" s="222"/>
      <c r="C24" s="288"/>
      <c r="D24" s="288"/>
      <c r="E24" s="175"/>
      <c r="F24" s="289"/>
      <c r="G24" s="289"/>
      <c r="H24" s="289"/>
      <c r="I24" s="289"/>
      <c r="J24" s="289"/>
      <c r="K24" s="222"/>
      <c r="L24" s="290"/>
      <c r="M24" s="168">
        <v>2</v>
      </c>
      <c r="N24" s="168" t="s">
        <v>122</v>
      </c>
      <c r="O24" s="168">
        <v>0</v>
      </c>
      <c r="P24" s="290"/>
      <c r="Q24" s="222"/>
      <c r="R24" s="291"/>
      <c r="S24" s="291"/>
      <c r="T24" s="291"/>
      <c r="U24" s="291"/>
      <c r="V24" s="291"/>
      <c r="W24" s="1"/>
      <c r="X24" s="380"/>
      <c r="Y24" s="380"/>
      <c r="Z24" s="380"/>
      <c r="AA24" s="380"/>
      <c r="AB24" s="1"/>
    </row>
    <row r="25" spans="1:28" ht="20.100000000000001" customHeight="1">
      <c r="A25" s="1"/>
      <c r="B25" s="222"/>
      <c r="C25" s="288"/>
      <c r="D25" s="288"/>
      <c r="E25" s="175"/>
      <c r="F25" s="289"/>
      <c r="G25" s="289"/>
      <c r="H25" s="289"/>
      <c r="I25" s="289"/>
      <c r="J25" s="289"/>
      <c r="K25" s="222"/>
      <c r="L25" s="290"/>
      <c r="M25" s="168">
        <v>0</v>
      </c>
      <c r="N25" s="168" t="s">
        <v>122</v>
      </c>
      <c r="O25" s="168">
        <v>0</v>
      </c>
      <c r="P25" s="290"/>
      <c r="Q25" s="222"/>
      <c r="R25" s="291"/>
      <c r="S25" s="291"/>
      <c r="T25" s="291"/>
      <c r="U25" s="291"/>
      <c r="V25" s="291"/>
      <c r="W25" s="1"/>
      <c r="X25" s="380"/>
      <c r="Y25" s="380"/>
      <c r="Z25" s="380"/>
      <c r="AA25" s="380"/>
      <c r="AB25" s="1"/>
    </row>
    <row r="26" spans="1:28" ht="20.100000000000001" customHeight="1">
      <c r="B26" s="222" t="s">
        <v>103</v>
      </c>
      <c r="C26" s="288">
        <v>0.52083333333333337</v>
      </c>
      <c r="D26" s="288"/>
      <c r="E26" s="175"/>
      <c r="F26" s="295" t="str">
        <f>P7</f>
        <v>ＴＥＡＭリフレＳＣ</v>
      </c>
      <c r="G26" s="295"/>
      <c r="H26" s="295"/>
      <c r="I26" s="295"/>
      <c r="J26" s="295"/>
      <c r="K26" s="222">
        <f>M26+M27+M28</f>
        <v>7</v>
      </c>
      <c r="L26" s="290" t="s">
        <v>91</v>
      </c>
      <c r="M26" s="168">
        <v>5</v>
      </c>
      <c r="N26" s="168" t="s">
        <v>122</v>
      </c>
      <c r="O26" s="168">
        <v>0</v>
      </c>
      <c r="P26" s="290" t="s">
        <v>93</v>
      </c>
      <c r="Q26" s="222">
        <f>O26+O27+O28</f>
        <v>1</v>
      </c>
      <c r="R26" s="291" t="str">
        <f>V7</f>
        <v>おおぞらＳＣ</v>
      </c>
      <c r="S26" s="291"/>
      <c r="T26" s="291"/>
      <c r="U26" s="291"/>
      <c r="V26" s="291"/>
      <c r="W26" s="1"/>
      <c r="X26" s="380" t="s">
        <v>126</v>
      </c>
      <c r="Y26" s="380"/>
      <c r="Z26" s="380"/>
      <c r="AA26" s="380"/>
      <c r="AB26" s="1"/>
    </row>
    <row r="27" spans="1:28" ht="20.100000000000001" customHeight="1">
      <c r="B27" s="222"/>
      <c r="C27" s="288"/>
      <c r="D27" s="288"/>
      <c r="E27" s="175"/>
      <c r="F27" s="295"/>
      <c r="G27" s="295"/>
      <c r="H27" s="295"/>
      <c r="I27" s="295"/>
      <c r="J27" s="295"/>
      <c r="K27" s="222"/>
      <c r="L27" s="290"/>
      <c r="M27" s="168">
        <v>0</v>
      </c>
      <c r="N27" s="168" t="s">
        <v>122</v>
      </c>
      <c r="O27" s="168">
        <v>1</v>
      </c>
      <c r="P27" s="290"/>
      <c r="Q27" s="222"/>
      <c r="R27" s="291"/>
      <c r="S27" s="291"/>
      <c r="T27" s="291"/>
      <c r="U27" s="291"/>
      <c r="V27" s="291"/>
      <c r="W27" s="1"/>
      <c r="X27" s="380"/>
      <c r="Y27" s="380"/>
      <c r="Z27" s="380"/>
      <c r="AA27" s="380"/>
      <c r="AB27" s="1"/>
    </row>
    <row r="28" spans="1:28" ht="20.100000000000001" customHeight="1">
      <c r="A28" s="1"/>
      <c r="B28" s="222"/>
      <c r="C28" s="288"/>
      <c r="D28" s="288"/>
      <c r="E28" s="175"/>
      <c r="F28" s="295"/>
      <c r="G28" s="295"/>
      <c r="H28" s="295"/>
      <c r="I28" s="295"/>
      <c r="J28" s="295"/>
      <c r="K28" s="222"/>
      <c r="L28" s="290"/>
      <c r="M28" s="168">
        <v>2</v>
      </c>
      <c r="N28" s="168" t="s">
        <v>122</v>
      </c>
      <c r="O28" s="168">
        <v>0</v>
      </c>
      <c r="P28" s="290"/>
      <c r="Q28" s="222"/>
      <c r="R28" s="291"/>
      <c r="S28" s="291"/>
      <c r="T28" s="291"/>
      <c r="U28" s="291"/>
      <c r="V28" s="291"/>
      <c r="W28" s="1"/>
      <c r="X28" s="380"/>
      <c r="Y28" s="380"/>
      <c r="Z28" s="380"/>
      <c r="AA28" s="380"/>
      <c r="AB28" s="1"/>
    </row>
    <row r="29" spans="1:28" ht="20.100000000000001" customHeight="1">
      <c r="A29" s="1"/>
      <c r="B29" s="222" t="s">
        <v>105</v>
      </c>
      <c r="C29" s="288">
        <v>0.5625</v>
      </c>
      <c r="D29" s="288"/>
      <c r="E29" s="175"/>
      <c r="F29" s="291" t="str">
        <f>H7</f>
        <v>ｕｎｉｏｎ　ｓｐｏｒｔｓ　ｃｌｕｂ</v>
      </c>
      <c r="G29" s="291"/>
      <c r="H29" s="291"/>
      <c r="I29" s="291"/>
      <c r="J29" s="291"/>
      <c r="K29" s="222">
        <f>M29+M30+M31</f>
        <v>0</v>
      </c>
      <c r="L29" s="290" t="s">
        <v>91</v>
      </c>
      <c r="M29" s="168">
        <v>0</v>
      </c>
      <c r="N29" s="168" t="s">
        <v>122</v>
      </c>
      <c r="O29" s="168">
        <v>0</v>
      </c>
      <c r="P29" s="290" t="s">
        <v>93</v>
      </c>
      <c r="Q29" s="222">
        <f>O29+O30+O31</f>
        <v>1</v>
      </c>
      <c r="R29" s="295" t="str">
        <f>K7</f>
        <v>三島ＦＣ</v>
      </c>
      <c r="S29" s="295"/>
      <c r="T29" s="295"/>
      <c r="U29" s="295"/>
      <c r="V29" s="295"/>
      <c r="W29" s="1"/>
      <c r="X29" s="380" t="s">
        <v>127</v>
      </c>
      <c r="Y29" s="380"/>
      <c r="Z29" s="380"/>
      <c r="AA29" s="380"/>
      <c r="AB29" s="1"/>
    </row>
    <row r="30" spans="1:28" ht="20.100000000000001" customHeight="1">
      <c r="A30" s="1"/>
      <c r="B30" s="222"/>
      <c r="C30" s="288"/>
      <c r="D30" s="288"/>
      <c r="E30" s="175"/>
      <c r="F30" s="291"/>
      <c r="G30" s="291"/>
      <c r="H30" s="291"/>
      <c r="I30" s="291"/>
      <c r="J30" s="291"/>
      <c r="K30" s="222"/>
      <c r="L30" s="290"/>
      <c r="M30" s="168">
        <v>0</v>
      </c>
      <c r="N30" s="168" t="s">
        <v>122</v>
      </c>
      <c r="O30" s="168">
        <v>1</v>
      </c>
      <c r="P30" s="290"/>
      <c r="Q30" s="222"/>
      <c r="R30" s="295"/>
      <c r="S30" s="295"/>
      <c r="T30" s="295"/>
      <c r="U30" s="295"/>
      <c r="V30" s="295"/>
      <c r="W30" s="1"/>
      <c r="X30" s="380"/>
      <c r="Y30" s="380"/>
      <c r="Z30" s="380"/>
      <c r="AA30" s="380"/>
      <c r="AB30" s="1"/>
    </row>
    <row r="31" spans="1:28" ht="20.100000000000001" customHeight="1">
      <c r="A31" s="1"/>
      <c r="B31" s="222"/>
      <c r="C31" s="288"/>
      <c r="D31" s="288"/>
      <c r="E31" s="175"/>
      <c r="F31" s="291"/>
      <c r="G31" s="291"/>
      <c r="H31" s="291"/>
      <c r="I31" s="291"/>
      <c r="J31" s="291"/>
      <c r="K31" s="222"/>
      <c r="L31" s="290"/>
      <c r="M31" s="168">
        <v>0</v>
      </c>
      <c r="N31" s="168" t="s">
        <v>122</v>
      </c>
      <c r="O31" s="168">
        <v>0</v>
      </c>
      <c r="P31" s="290"/>
      <c r="Q31" s="222"/>
      <c r="R31" s="295"/>
      <c r="S31" s="295"/>
      <c r="T31" s="295"/>
      <c r="U31" s="295"/>
      <c r="V31" s="295"/>
      <c r="W31" s="1"/>
      <c r="X31" s="380"/>
      <c r="Y31" s="380"/>
      <c r="Z31" s="380"/>
      <c r="AA31" s="380"/>
      <c r="AB31" s="1"/>
    </row>
    <row r="32" spans="1:28" ht="20.100000000000001" customHeight="1">
      <c r="A32" s="1"/>
      <c r="B32" s="222" t="s">
        <v>108</v>
      </c>
      <c r="C32" s="288">
        <v>0.60416666666666663</v>
      </c>
      <c r="D32" s="288"/>
      <c r="E32" s="175"/>
      <c r="F32" s="295" t="str">
        <f>S7</f>
        <v>ヴェルフェ矢板Ｕ－１２</v>
      </c>
      <c r="G32" s="295"/>
      <c r="H32" s="295"/>
      <c r="I32" s="295"/>
      <c r="J32" s="295"/>
      <c r="K32" s="222">
        <f>M32+M33+M34</f>
        <v>4</v>
      </c>
      <c r="L32" s="290" t="s">
        <v>91</v>
      </c>
      <c r="M32" s="168">
        <v>2</v>
      </c>
      <c r="N32" s="168" t="s">
        <v>122</v>
      </c>
      <c r="O32" s="168">
        <v>0</v>
      </c>
      <c r="P32" s="290" t="s">
        <v>93</v>
      </c>
      <c r="Q32" s="222">
        <f>O32+O33+O34</f>
        <v>0</v>
      </c>
      <c r="R32" s="291" t="str">
        <f>V7</f>
        <v>おおぞらＳＣ</v>
      </c>
      <c r="S32" s="291"/>
      <c r="T32" s="291"/>
      <c r="U32" s="291"/>
      <c r="V32" s="291"/>
      <c r="W32" s="1"/>
      <c r="X32" s="380" t="s">
        <v>128</v>
      </c>
      <c r="Y32" s="380"/>
      <c r="Z32" s="380"/>
      <c r="AA32" s="380"/>
      <c r="AB32" s="1"/>
    </row>
    <row r="33" spans="1:28" ht="20.100000000000001" customHeight="1">
      <c r="A33" s="1"/>
      <c r="B33" s="222"/>
      <c r="C33" s="288"/>
      <c r="D33" s="288"/>
      <c r="E33" s="175"/>
      <c r="F33" s="295"/>
      <c r="G33" s="295"/>
      <c r="H33" s="295"/>
      <c r="I33" s="295"/>
      <c r="J33" s="295"/>
      <c r="K33" s="222"/>
      <c r="L33" s="290"/>
      <c r="M33" s="168">
        <v>0</v>
      </c>
      <c r="N33" s="168" t="s">
        <v>122</v>
      </c>
      <c r="O33" s="168">
        <v>0</v>
      </c>
      <c r="P33" s="290"/>
      <c r="Q33" s="222"/>
      <c r="R33" s="291"/>
      <c r="S33" s="291"/>
      <c r="T33" s="291"/>
      <c r="U33" s="291"/>
      <c r="V33" s="291"/>
      <c r="W33" s="1"/>
      <c r="X33" s="380"/>
      <c r="Y33" s="380"/>
      <c r="Z33" s="380"/>
      <c r="AA33" s="380"/>
      <c r="AB33" s="1"/>
    </row>
    <row r="34" spans="1:28" ht="20.100000000000001" customHeight="1">
      <c r="A34" s="1"/>
      <c r="B34" s="222"/>
      <c r="C34" s="288"/>
      <c r="D34" s="288"/>
      <c r="E34" s="175"/>
      <c r="F34" s="295"/>
      <c r="G34" s="295"/>
      <c r="H34" s="295"/>
      <c r="I34" s="295"/>
      <c r="J34" s="295"/>
      <c r="K34" s="222"/>
      <c r="L34" s="290"/>
      <c r="M34" s="168">
        <v>2</v>
      </c>
      <c r="N34" s="168" t="s">
        <v>122</v>
      </c>
      <c r="O34" s="168">
        <v>0</v>
      </c>
      <c r="P34" s="290"/>
      <c r="Q34" s="222"/>
      <c r="R34" s="291"/>
      <c r="S34" s="291"/>
      <c r="T34" s="291"/>
      <c r="U34" s="291"/>
      <c r="V34" s="291"/>
      <c r="W34" s="1"/>
      <c r="X34" s="380"/>
      <c r="Y34" s="380"/>
      <c r="Z34" s="380"/>
      <c r="AA34" s="380"/>
      <c r="AB34" s="1"/>
    </row>
    <row r="35" spans="1:28" ht="20.100000000000001" customHeight="1"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</row>
    <row r="36" spans="1:28" ht="20.100000000000001" customHeight="1">
      <c r="C36" s="352" t="str">
        <f>H3&amp; CHAR(10) &amp;"リーグ"</f>
        <v>a
リーグ</v>
      </c>
      <c r="D36" s="353"/>
      <c r="E36" s="340" t="str">
        <f>E7</f>
        <v>栃木サッカークラブ　Ｕ－１２</v>
      </c>
      <c r="F36" s="341"/>
      <c r="G36" s="364" t="str">
        <f>H7</f>
        <v>ｕｎｉｏｎ　ｓｐｏｒｔｓ　ｃｌｕｂ</v>
      </c>
      <c r="H36" s="365"/>
      <c r="I36" s="368" t="str">
        <f>K7</f>
        <v>三島ＦＣ</v>
      </c>
      <c r="J36" s="369"/>
      <c r="K36" s="216" t="s">
        <v>110</v>
      </c>
      <c r="L36" s="216" t="s">
        <v>111</v>
      </c>
      <c r="M36" s="216" t="s">
        <v>112</v>
      </c>
      <c r="N36" s="177"/>
      <c r="O36" s="352" t="str">
        <f>S3&amp; CHAR(10) &amp;"リーグ"</f>
        <v>b
リーグ</v>
      </c>
      <c r="P36" s="353"/>
      <c r="Q36" s="356" t="str">
        <f>P7</f>
        <v>ＴＥＡＭリフレＳＣ</v>
      </c>
      <c r="R36" s="357"/>
      <c r="S36" s="360" t="str">
        <f>S7</f>
        <v>ヴェルフェ矢板Ｕ－１２</v>
      </c>
      <c r="T36" s="361"/>
      <c r="U36" s="356" t="str">
        <f>V7</f>
        <v>おおぞらＳＣ</v>
      </c>
      <c r="V36" s="357"/>
      <c r="W36" s="216" t="s">
        <v>110</v>
      </c>
      <c r="X36" s="216" t="s">
        <v>111</v>
      </c>
      <c r="Y36" s="216" t="s">
        <v>112</v>
      </c>
      <c r="Z36" s="131"/>
      <c r="AA36" s="131"/>
    </row>
    <row r="37" spans="1:28" ht="20.100000000000001" customHeight="1">
      <c r="C37" s="354"/>
      <c r="D37" s="355"/>
      <c r="E37" s="342"/>
      <c r="F37" s="343"/>
      <c r="G37" s="366"/>
      <c r="H37" s="367"/>
      <c r="I37" s="370"/>
      <c r="J37" s="371"/>
      <c r="K37" s="218"/>
      <c r="L37" s="218"/>
      <c r="M37" s="218"/>
      <c r="N37" s="177"/>
      <c r="O37" s="354"/>
      <c r="P37" s="355"/>
      <c r="Q37" s="358"/>
      <c r="R37" s="359"/>
      <c r="S37" s="362"/>
      <c r="T37" s="363"/>
      <c r="U37" s="358"/>
      <c r="V37" s="359"/>
      <c r="W37" s="218"/>
      <c r="X37" s="218"/>
      <c r="Y37" s="218"/>
      <c r="Z37" s="131"/>
      <c r="AA37" s="131"/>
    </row>
    <row r="38" spans="1:28" ht="20.100000000000001" customHeight="1">
      <c r="C38" s="340" t="str">
        <f>E7</f>
        <v>栃木サッカークラブ　Ｕ－１２</v>
      </c>
      <c r="D38" s="341"/>
      <c r="E38" s="178"/>
      <c r="F38" s="172"/>
      <c r="G38" s="173">
        <f>K17</f>
        <v>3</v>
      </c>
      <c r="H38" s="179">
        <f>Q17</f>
        <v>2</v>
      </c>
      <c r="I38" s="173">
        <f>K23</f>
        <v>2</v>
      </c>
      <c r="J38" s="179">
        <f>Q23</f>
        <v>0</v>
      </c>
      <c r="K38" s="344">
        <f>COUNTIF(E39:J39,"○")*3+COUNTIF(E39:J39,"△")</f>
        <v>6</v>
      </c>
      <c r="L38" s="204">
        <f>E38-F38+G38-H38+I38-J38</f>
        <v>3</v>
      </c>
      <c r="M38" s="344">
        <v>1</v>
      </c>
      <c r="N38" s="177"/>
      <c r="O38" s="346" t="str">
        <f>P7</f>
        <v>ＴＥＡＭリフレＳＣ</v>
      </c>
      <c r="P38" s="347"/>
      <c r="Q38" s="178"/>
      <c r="R38" s="172"/>
      <c r="S38" s="173">
        <f>K20</f>
        <v>0</v>
      </c>
      <c r="T38" s="179">
        <f>Q20</f>
        <v>3</v>
      </c>
      <c r="U38" s="173">
        <f>K26</f>
        <v>7</v>
      </c>
      <c r="V38" s="179">
        <f>Q26</f>
        <v>1</v>
      </c>
      <c r="W38" s="344">
        <f>COUNTIF(Q39:V39,"○")*3+COUNTIF(Q39:V39,"△")</f>
        <v>3</v>
      </c>
      <c r="X38" s="204">
        <f>Q38-R38+S38-T38+U38-V38</f>
        <v>3</v>
      </c>
      <c r="Y38" s="344">
        <v>2</v>
      </c>
      <c r="Z38" s="131"/>
      <c r="AA38" s="131"/>
    </row>
    <row r="39" spans="1:28" ht="20.100000000000001" customHeight="1">
      <c r="C39" s="342"/>
      <c r="D39" s="343"/>
      <c r="E39" s="173"/>
      <c r="F39" s="180"/>
      <c r="G39" s="350" t="str">
        <f>IF(G38&gt;H38,"○",IF(G38&lt;H38,"×",IF(G38=H38,"△")))</f>
        <v>○</v>
      </c>
      <c r="H39" s="351"/>
      <c r="I39" s="350" t="str">
        <f>IF(I38&gt;J38,"○",IF(I38&lt;J38,"×",IF(I38=J38,"△")))</f>
        <v>○</v>
      </c>
      <c r="J39" s="351"/>
      <c r="K39" s="345"/>
      <c r="L39" s="206"/>
      <c r="M39" s="345"/>
      <c r="N39" s="177"/>
      <c r="O39" s="348"/>
      <c r="P39" s="349"/>
      <c r="Q39" s="173"/>
      <c r="R39" s="180"/>
      <c r="S39" s="350" t="str">
        <f>IF(S38&gt;T38,"○",IF(S38&lt;T38,"×",IF(S38=T38,"△")))</f>
        <v>×</v>
      </c>
      <c r="T39" s="351"/>
      <c r="U39" s="350" t="str">
        <f>IF(U38&gt;V38,"○",IF(U38&lt;V38,"×",IF(U38=V38,"△")))</f>
        <v>○</v>
      </c>
      <c r="V39" s="351"/>
      <c r="W39" s="345"/>
      <c r="X39" s="206"/>
      <c r="Y39" s="345"/>
      <c r="Z39" s="131"/>
      <c r="AA39" s="131"/>
    </row>
    <row r="40" spans="1:28" ht="20.100000000000001" customHeight="1">
      <c r="C40" s="364" t="str">
        <f>H7</f>
        <v>ｕｎｉｏｎ　ｓｐｏｒｔｓ　ｃｌｕｂ</v>
      </c>
      <c r="D40" s="365"/>
      <c r="E40" s="173">
        <f>Q17</f>
        <v>2</v>
      </c>
      <c r="F40" s="179">
        <f>K17</f>
        <v>3</v>
      </c>
      <c r="G40" s="178"/>
      <c r="H40" s="172"/>
      <c r="I40" s="173">
        <f>K29</f>
        <v>0</v>
      </c>
      <c r="J40" s="179">
        <f>Q29</f>
        <v>1</v>
      </c>
      <c r="K40" s="344">
        <f>COUNTIF(E41:J41,"○")*3+COUNTIF(E41:J41,"△")</f>
        <v>0</v>
      </c>
      <c r="L40" s="204">
        <f>E40-F40+G40-H40+I40-J40</f>
        <v>-2</v>
      </c>
      <c r="M40" s="344">
        <v>3</v>
      </c>
      <c r="N40" s="177"/>
      <c r="O40" s="360" t="str">
        <f>S7</f>
        <v>ヴェルフェ矢板Ｕ－１２</v>
      </c>
      <c r="P40" s="361"/>
      <c r="Q40" s="173">
        <f>Q20</f>
        <v>3</v>
      </c>
      <c r="R40" s="179">
        <f>K20</f>
        <v>0</v>
      </c>
      <c r="S40" s="178"/>
      <c r="T40" s="172"/>
      <c r="U40" s="173">
        <f>K32</f>
        <v>4</v>
      </c>
      <c r="V40" s="179">
        <f>Q32</f>
        <v>0</v>
      </c>
      <c r="W40" s="344">
        <f>COUNTIF(Q41:V41,"○")*3+COUNTIF(Q41:V41,"△")</f>
        <v>6</v>
      </c>
      <c r="X40" s="204">
        <f>Q40-R40+S40-T40+U40-V40</f>
        <v>7</v>
      </c>
      <c r="Y40" s="344">
        <v>1</v>
      </c>
      <c r="Z40" s="131"/>
      <c r="AA40" s="131"/>
    </row>
    <row r="41" spans="1:28" ht="20.100000000000001" customHeight="1">
      <c r="C41" s="366"/>
      <c r="D41" s="367"/>
      <c r="E41" s="350" t="str">
        <f>IF(E40&gt;F40,"○",IF(E40&lt;F40,"×",IF(E40=F40,"△")))</f>
        <v>×</v>
      </c>
      <c r="F41" s="351"/>
      <c r="G41" s="173"/>
      <c r="H41" s="180"/>
      <c r="I41" s="350" t="str">
        <f>IF(I40&gt;J40,"○",IF(I40&lt;J40,"×",IF(I40=J40,"△")))</f>
        <v>×</v>
      </c>
      <c r="J41" s="351"/>
      <c r="K41" s="345"/>
      <c r="L41" s="206"/>
      <c r="M41" s="345"/>
      <c r="N41" s="177"/>
      <c r="O41" s="362"/>
      <c r="P41" s="363"/>
      <c r="Q41" s="350" t="str">
        <f>IF(Q40&gt;R40,"○",IF(Q40&lt;R40,"×",IF(Q40=R40,"△")))</f>
        <v>○</v>
      </c>
      <c r="R41" s="351"/>
      <c r="S41" s="173"/>
      <c r="T41" s="180"/>
      <c r="U41" s="350" t="str">
        <f>IF(U40&gt;V40,"○",IF(U40&lt;V40,"×",IF(U40=V40,"△")))</f>
        <v>○</v>
      </c>
      <c r="V41" s="351"/>
      <c r="W41" s="345"/>
      <c r="X41" s="206"/>
      <c r="Y41" s="345"/>
      <c r="Z41" s="131"/>
      <c r="AA41" s="131"/>
    </row>
    <row r="42" spans="1:28" ht="20.100000000000001" customHeight="1">
      <c r="C42" s="346" t="str">
        <f>K7</f>
        <v>三島ＦＣ</v>
      </c>
      <c r="D42" s="347"/>
      <c r="E42" s="181">
        <f>Q23</f>
        <v>0</v>
      </c>
      <c r="F42" s="179">
        <f>K23</f>
        <v>2</v>
      </c>
      <c r="G42" s="181">
        <f>Q29</f>
        <v>1</v>
      </c>
      <c r="H42" s="179">
        <f>K29</f>
        <v>0</v>
      </c>
      <c r="I42" s="178"/>
      <c r="J42" s="172"/>
      <c r="K42" s="204">
        <f>COUNTIF(E43:J43,"○")*3+COUNTIF(E43:J43,"△")</f>
        <v>3</v>
      </c>
      <c r="L42" s="204">
        <f>E42-F42+G42-H42+I42-J42</f>
        <v>-1</v>
      </c>
      <c r="M42" s="204">
        <v>2</v>
      </c>
      <c r="N42" s="177"/>
      <c r="O42" s="346" t="str">
        <f>V7</f>
        <v>おおぞらＳＣ</v>
      </c>
      <c r="P42" s="347"/>
      <c r="Q42" s="181">
        <f>Q26</f>
        <v>1</v>
      </c>
      <c r="R42" s="179">
        <f>K26</f>
        <v>7</v>
      </c>
      <c r="S42" s="181">
        <f>Q32</f>
        <v>0</v>
      </c>
      <c r="T42" s="179">
        <f>K32</f>
        <v>4</v>
      </c>
      <c r="U42" s="178"/>
      <c r="V42" s="172"/>
      <c r="W42" s="204">
        <f>COUNTIF(Q43:V43,"○")*3+COUNTIF(Q43:V43,"△")</f>
        <v>0</v>
      </c>
      <c r="X42" s="204">
        <f>Q42-R42+S42-T42+U42-V42</f>
        <v>-10</v>
      </c>
      <c r="Y42" s="204">
        <v>3</v>
      </c>
      <c r="Z42" s="131"/>
      <c r="AA42" s="131"/>
    </row>
    <row r="43" spans="1:28" ht="20.100000000000001" customHeight="1">
      <c r="C43" s="348"/>
      <c r="D43" s="349"/>
      <c r="E43" s="350" t="str">
        <f>IF(E42&gt;F42,"○",IF(E42&lt;F42,"×",IF(E42=F42,"△")))</f>
        <v>×</v>
      </c>
      <c r="F43" s="351"/>
      <c r="G43" s="350" t="str">
        <f>IF(G42&gt;H42,"○",IF(G42&lt;H42,"×",IF(G42=H42,"△")))</f>
        <v>○</v>
      </c>
      <c r="H43" s="351"/>
      <c r="I43" s="173"/>
      <c r="J43" s="180"/>
      <c r="K43" s="206"/>
      <c r="L43" s="206"/>
      <c r="M43" s="206"/>
      <c r="N43" s="177"/>
      <c r="O43" s="348"/>
      <c r="P43" s="349"/>
      <c r="Q43" s="350" t="str">
        <f>IF(Q42&gt;R42,"○",IF(Q42&lt;R42,"×",IF(Q42=R42,"△")))</f>
        <v>×</v>
      </c>
      <c r="R43" s="351"/>
      <c r="S43" s="350" t="str">
        <f>IF(S42&gt;T42,"○",IF(S42&lt;T42,"×",IF(S42=T42,"△")))</f>
        <v>×</v>
      </c>
      <c r="T43" s="351"/>
      <c r="U43" s="173"/>
      <c r="V43" s="180"/>
      <c r="W43" s="206"/>
      <c r="X43" s="206"/>
      <c r="Y43" s="206"/>
      <c r="Z43" s="131"/>
      <c r="AA43" s="131"/>
    </row>
    <row r="44" spans="1:28" ht="20.100000000000001" customHeight="1"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</row>
    <row r="45" spans="1:28" ht="20.100000000000001" customHeight="1"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28" ht="30" customHeight="1">
      <c r="A46" s="36" t="str">
        <f>A1</f>
        <v>■第2日</v>
      </c>
      <c r="B46" s="36"/>
      <c r="C46" s="36"/>
      <c r="D46" s="275">
        <f>D1</f>
        <v>44571</v>
      </c>
      <c r="E46" s="276"/>
      <c r="F46" s="276"/>
      <c r="G46" s="36"/>
      <c r="H46" s="276" t="str">
        <f>H1</f>
        <v>二次リーグ</v>
      </c>
      <c r="I46" s="276"/>
      <c r="J46" s="276"/>
      <c r="K46" s="276"/>
      <c r="L46" s="276"/>
      <c r="M46" s="131"/>
      <c r="N46" s="131"/>
      <c r="O46" s="276" t="s">
        <v>129</v>
      </c>
      <c r="P46" s="276"/>
      <c r="Q46" s="276"/>
      <c r="R46" s="276" t="str">
        <f>組み合わせ!AB15</f>
        <v>真岡市総合運動公園運動広場B</v>
      </c>
      <c r="S46" s="276"/>
      <c r="T46" s="276"/>
      <c r="U46" s="276"/>
      <c r="V46" s="276"/>
      <c r="W46" s="276"/>
      <c r="X46" s="276"/>
      <c r="Y46" s="276"/>
      <c r="Z46" s="276"/>
      <c r="AA46" s="276"/>
    </row>
    <row r="47" spans="1:28" ht="25.15" customHeight="1">
      <c r="A47" s="36"/>
      <c r="B47" s="36"/>
      <c r="C47" s="36"/>
      <c r="D47" s="381"/>
      <c r="E47" s="382"/>
      <c r="F47" s="382"/>
      <c r="G47" s="131"/>
      <c r="H47" s="131"/>
      <c r="I47" s="131"/>
      <c r="J47" s="131"/>
      <c r="K47" s="131"/>
      <c r="L47" s="131"/>
      <c r="M47" s="131"/>
      <c r="N47" s="131"/>
      <c r="O47" s="170"/>
      <c r="P47" s="170"/>
      <c r="Q47" s="170"/>
      <c r="R47" s="383"/>
      <c r="S47" s="383"/>
      <c r="T47" s="383"/>
      <c r="U47" s="383"/>
      <c r="V47" s="383"/>
      <c r="W47" s="383"/>
      <c r="X47" s="383"/>
      <c r="Y47" s="383"/>
      <c r="Z47" s="383"/>
      <c r="AA47" s="383"/>
    </row>
    <row r="48" spans="1:28" ht="20.100000000000001" customHeight="1">
      <c r="A48" s="36"/>
      <c r="C48" s="131"/>
      <c r="D48" s="131"/>
      <c r="E48" s="86"/>
      <c r="F48" s="131"/>
      <c r="G48" s="131"/>
      <c r="H48" s="379" t="s">
        <v>130</v>
      </c>
      <c r="I48" s="379"/>
      <c r="J48" s="177"/>
      <c r="K48" s="177"/>
      <c r="L48" s="177"/>
      <c r="M48" s="177"/>
      <c r="N48" s="177"/>
      <c r="O48" s="177"/>
      <c r="P48" s="174"/>
      <c r="Q48" s="174"/>
      <c r="R48" s="174"/>
      <c r="S48" s="379" t="s">
        <v>131</v>
      </c>
      <c r="T48" s="379"/>
      <c r="U48" s="177"/>
      <c r="V48" s="87"/>
      <c r="W48" s="87"/>
      <c r="X48" s="177"/>
      <c r="Y48" s="177"/>
      <c r="Z48" s="177"/>
      <c r="AA48" s="177"/>
    </row>
    <row r="49" spans="1:28" ht="20.100000000000001" customHeight="1" thickBot="1">
      <c r="A49" s="1"/>
      <c r="C49" s="131"/>
      <c r="D49" s="131"/>
      <c r="E49" s="1"/>
      <c r="F49" s="128"/>
      <c r="G49" s="128"/>
      <c r="H49" s="128"/>
      <c r="I49" s="182"/>
      <c r="J49" s="5"/>
      <c r="K49" s="5"/>
      <c r="L49" s="128"/>
      <c r="M49" s="128"/>
      <c r="N49" s="128"/>
      <c r="O49" s="128"/>
      <c r="P49" s="128"/>
      <c r="Q49" s="128"/>
      <c r="R49" s="128"/>
      <c r="S49" s="130"/>
      <c r="T49" s="128"/>
      <c r="U49" s="131"/>
      <c r="V49" s="1"/>
      <c r="W49" s="1"/>
      <c r="X49" s="131"/>
      <c r="Y49" s="131"/>
      <c r="Z49" s="1"/>
      <c r="AA49" s="131"/>
    </row>
    <row r="50" spans="1:28" ht="20.100000000000001" customHeight="1" thickTop="1">
      <c r="A50" s="1"/>
      <c r="C50" s="131"/>
      <c r="D50" s="131"/>
      <c r="E50" s="189"/>
      <c r="F50" s="135"/>
      <c r="G50" s="137"/>
      <c r="H50" s="140"/>
      <c r="I50" s="128"/>
      <c r="J50" s="1"/>
      <c r="K50" s="1"/>
      <c r="L50" s="8"/>
      <c r="M50" s="1"/>
      <c r="N50" s="1"/>
      <c r="O50" s="1"/>
      <c r="P50" s="128"/>
      <c r="Q50" s="165"/>
      <c r="R50" s="137"/>
      <c r="S50" s="408"/>
      <c r="T50" s="167"/>
      <c r="U50" s="137"/>
      <c r="V50" s="140"/>
      <c r="W50" s="128"/>
      <c r="X50" s="1"/>
      <c r="Y50" s="1"/>
      <c r="Z50" s="1"/>
      <c r="AA50" s="131"/>
    </row>
    <row r="51" spans="1:28" ht="20.100000000000001" customHeight="1">
      <c r="A51" s="1"/>
      <c r="C51" s="131"/>
      <c r="D51" s="131"/>
      <c r="E51" s="222">
        <v>1</v>
      </c>
      <c r="F51" s="222"/>
      <c r="G51" s="1"/>
      <c r="H51" s="222">
        <v>2</v>
      </c>
      <c r="I51" s="222"/>
      <c r="J51" s="1"/>
      <c r="K51" s="222">
        <v>3</v>
      </c>
      <c r="L51" s="222"/>
      <c r="M51" s="1"/>
      <c r="N51" s="1"/>
      <c r="O51" s="1"/>
      <c r="P51" s="222">
        <v>4</v>
      </c>
      <c r="Q51" s="222"/>
      <c r="R51" s="1"/>
      <c r="S51" s="222">
        <v>5</v>
      </c>
      <c r="T51" s="222"/>
      <c r="U51" s="1"/>
      <c r="V51" s="222">
        <v>6</v>
      </c>
      <c r="W51" s="222"/>
      <c r="X51" s="1"/>
      <c r="Y51" s="222"/>
      <c r="Z51" s="222"/>
      <c r="AA51" s="131"/>
    </row>
    <row r="52" spans="1:28" ht="20.100000000000001" customHeight="1">
      <c r="A52" s="1"/>
      <c r="C52" s="131"/>
      <c r="D52" s="169"/>
      <c r="E52" s="372" t="str">
        <f>組み合わせ!AE28</f>
        <v>ともぞうサッカークラブ</v>
      </c>
      <c r="F52" s="372"/>
      <c r="G52" s="89"/>
      <c r="H52" s="338" t="str">
        <f>CD!E9</f>
        <v>ＦＣ　ＶＡＬＯＮ</v>
      </c>
      <c r="I52" s="338"/>
      <c r="J52" s="89"/>
      <c r="K52" s="373" t="str">
        <f>組み合わせ!AE20</f>
        <v>ＭＯＲＡＮＧＯ栃木フットボールクラブＵ１２</v>
      </c>
      <c r="L52" s="373"/>
      <c r="M52" s="89"/>
      <c r="N52" s="89"/>
      <c r="O52" s="89"/>
      <c r="P52" s="406" t="str">
        <f>組み合わせ!AE14</f>
        <v>御厨フットボールクラブ</v>
      </c>
      <c r="Q52" s="406"/>
      <c r="R52" s="89"/>
      <c r="S52" s="407" t="str">
        <f>CD!P9</f>
        <v>ＩＳＯＳＯＣＣＥＲＣＬＵＢ</v>
      </c>
      <c r="T52" s="407"/>
      <c r="U52" s="89"/>
      <c r="V52" s="372" t="str">
        <f>組み合わせ!AE6</f>
        <v>ＦＥ.アトレチコ佐野</v>
      </c>
      <c r="W52" s="372"/>
      <c r="X52" s="89"/>
      <c r="Y52" s="339"/>
      <c r="Z52" s="339"/>
      <c r="AA52" s="131"/>
    </row>
    <row r="53" spans="1:28" ht="20.100000000000001" customHeight="1">
      <c r="A53" s="1"/>
      <c r="C53" s="131"/>
      <c r="D53" s="169"/>
      <c r="E53" s="372"/>
      <c r="F53" s="372"/>
      <c r="G53" s="89"/>
      <c r="H53" s="338"/>
      <c r="I53" s="338"/>
      <c r="J53" s="89"/>
      <c r="K53" s="373"/>
      <c r="L53" s="373"/>
      <c r="M53" s="89"/>
      <c r="N53" s="89"/>
      <c r="O53" s="89"/>
      <c r="P53" s="406"/>
      <c r="Q53" s="406"/>
      <c r="R53" s="89"/>
      <c r="S53" s="407"/>
      <c r="T53" s="407"/>
      <c r="U53" s="89"/>
      <c r="V53" s="372"/>
      <c r="W53" s="372"/>
      <c r="X53" s="89"/>
      <c r="Y53" s="339"/>
      <c r="Z53" s="339"/>
      <c r="AA53" s="131"/>
    </row>
    <row r="54" spans="1:28" ht="20.100000000000001" customHeight="1">
      <c r="A54" s="1"/>
      <c r="C54" s="131"/>
      <c r="D54" s="169"/>
      <c r="E54" s="372"/>
      <c r="F54" s="372"/>
      <c r="G54" s="89"/>
      <c r="H54" s="338"/>
      <c r="I54" s="338"/>
      <c r="J54" s="89"/>
      <c r="K54" s="373"/>
      <c r="L54" s="373"/>
      <c r="M54" s="89"/>
      <c r="N54" s="89"/>
      <c r="O54" s="89"/>
      <c r="P54" s="406"/>
      <c r="Q54" s="406"/>
      <c r="R54" s="89"/>
      <c r="S54" s="407"/>
      <c r="T54" s="407"/>
      <c r="U54" s="89"/>
      <c r="V54" s="372"/>
      <c r="W54" s="372"/>
      <c r="X54" s="89"/>
      <c r="Y54" s="339"/>
      <c r="Z54" s="339"/>
      <c r="AA54" s="131"/>
    </row>
    <row r="55" spans="1:28" ht="20.100000000000001" customHeight="1">
      <c r="A55" s="1"/>
      <c r="C55" s="131"/>
      <c r="D55" s="169"/>
      <c r="E55" s="372"/>
      <c r="F55" s="372"/>
      <c r="G55" s="89"/>
      <c r="H55" s="338"/>
      <c r="I55" s="338"/>
      <c r="J55" s="89"/>
      <c r="K55" s="373"/>
      <c r="L55" s="373"/>
      <c r="M55" s="89"/>
      <c r="N55" s="89"/>
      <c r="O55" s="89"/>
      <c r="P55" s="406"/>
      <c r="Q55" s="406"/>
      <c r="R55" s="89"/>
      <c r="S55" s="407"/>
      <c r="T55" s="407"/>
      <c r="U55" s="89"/>
      <c r="V55" s="372"/>
      <c r="W55" s="372"/>
      <c r="X55" s="89"/>
      <c r="Y55" s="339"/>
      <c r="Z55" s="339"/>
      <c r="AA55" s="131"/>
    </row>
    <row r="56" spans="1:28" ht="20.100000000000001" customHeight="1">
      <c r="A56" s="1"/>
      <c r="C56" s="131"/>
      <c r="D56" s="169"/>
      <c r="E56" s="372"/>
      <c r="F56" s="372"/>
      <c r="G56" s="89"/>
      <c r="H56" s="338"/>
      <c r="I56" s="338"/>
      <c r="J56" s="89"/>
      <c r="K56" s="373"/>
      <c r="L56" s="373"/>
      <c r="M56" s="89"/>
      <c r="N56" s="89"/>
      <c r="O56" s="89"/>
      <c r="P56" s="406"/>
      <c r="Q56" s="406"/>
      <c r="R56" s="89"/>
      <c r="S56" s="407"/>
      <c r="T56" s="407"/>
      <c r="U56" s="89"/>
      <c r="V56" s="372"/>
      <c r="W56" s="372"/>
      <c r="X56" s="89"/>
      <c r="Y56" s="339"/>
      <c r="Z56" s="339"/>
      <c r="AA56" s="131"/>
    </row>
    <row r="57" spans="1:28" ht="20.100000000000001" customHeight="1">
      <c r="A57" s="1"/>
      <c r="C57" s="131"/>
      <c r="D57" s="169"/>
      <c r="E57" s="372"/>
      <c r="F57" s="372"/>
      <c r="G57" s="89"/>
      <c r="H57" s="338"/>
      <c r="I57" s="338"/>
      <c r="J57" s="89"/>
      <c r="K57" s="373"/>
      <c r="L57" s="373"/>
      <c r="M57" s="89"/>
      <c r="N57" s="89"/>
      <c r="O57" s="89"/>
      <c r="P57" s="406"/>
      <c r="Q57" s="406"/>
      <c r="R57" s="89"/>
      <c r="S57" s="407"/>
      <c r="T57" s="407"/>
      <c r="U57" s="89"/>
      <c r="V57" s="372"/>
      <c r="W57" s="372"/>
      <c r="X57" s="89"/>
      <c r="Y57" s="339"/>
      <c r="Z57" s="339"/>
      <c r="AA57" s="131"/>
    </row>
    <row r="58" spans="1:28" ht="20.100000000000001" customHeight="1">
      <c r="A58" s="1"/>
      <c r="C58" s="131"/>
      <c r="D58" s="169"/>
      <c r="E58" s="372"/>
      <c r="F58" s="372"/>
      <c r="G58" s="89"/>
      <c r="H58" s="338"/>
      <c r="I58" s="338"/>
      <c r="J58" s="89"/>
      <c r="K58" s="373"/>
      <c r="L58" s="373"/>
      <c r="M58" s="89"/>
      <c r="N58" s="89"/>
      <c r="O58" s="89"/>
      <c r="P58" s="406"/>
      <c r="Q58" s="406"/>
      <c r="R58" s="89"/>
      <c r="S58" s="407"/>
      <c r="T58" s="407"/>
      <c r="U58" s="89"/>
      <c r="V58" s="372"/>
      <c r="W58" s="372"/>
      <c r="X58" s="89"/>
      <c r="Y58" s="339"/>
      <c r="Z58" s="339"/>
      <c r="AA58" s="131"/>
    </row>
    <row r="59" spans="1:28" ht="20.100000000000001" customHeight="1">
      <c r="A59" s="1"/>
      <c r="C59" s="131"/>
      <c r="D59" s="169"/>
      <c r="E59" s="372"/>
      <c r="F59" s="372"/>
      <c r="G59" s="89"/>
      <c r="H59" s="338"/>
      <c r="I59" s="338"/>
      <c r="J59" s="89"/>
      <c r="K59" s="373"/>
      <c r="L59" s="373"/>
      <c r="M59" s="89"/>
      <c r="N59" s="89"/>
      <c r="O59" s="89"/>
      <c r="P59" s="406"/>
      <c r="Q59" s="406"/>
      <c r="R59" s="89"/>
      <c r="S59" s="407"/>
      <c r="T59" s="407"/>
      <c r="U59" s="89"/>
      <c r="V59" s="372"/>
      <c r="W59" s="372"/>
      <c r="X59" s="89"/>
      <c r="Y59" s="339"/>
      <c r="Z59" s="339"/>
      <c r="AA59" s="131"/>
    </row>
    <row r="60" spans="1:28" ht="20.100000000000001" customHeight="1">
      <c r="A60" s="1"/>
      <c r="C60" s="131"/>
      <c r="D60" s="169"/>
      <c r="E60" s="171"/>
      <c r="F60" s="171"/>
      <c r="G60" s="89"/>
      <c r="H60" s="171"/>
      <c r="I60" s="171"/>
      <c r="J60" s="89"/>
      <c r="K60" s="171"/>
      <c r="L60" s="171"/>
      <c r="M60" s="89"/>
      <c r="N60" s="89"/>
      <c r="O60" s="89"/>
      <c r="P60" s="171"/>
      <c r="Q60" s="171"/>
      <c r="R60" s="89"/>
      <c r="S60" s="171"/>
      <c r="T60" s="171"/>
      <c r="U60" s="89"/>
      <c r="V60" s="171"/>
      <c r="W60" s="171"/>
      <c r="X60" s="89"/>
      <c r="Y60" s="171"/>
      <c r="Z60" s="171"/>
      <c r="AA60" s="131"/>
    </row>
    <row r="61" spans="1:28" ht="20.100000000000001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131"/>
      <c r="W61" s="35"/>
      <c r="X61" s="335" t="s">
        <v>121</v>
      </c>
      <c r="Y61" s="335"/>
      <c r="Z61" s="335"/>
      <c r="AA61" s="335"/>
      <c r="AB61" s="35"/>
    </row>
    <row r="62" spans="1:28" ht="20.100000000000001" customHeight="1">
      <c r="A62" s="1"/>
      <c r="B62" s="222" t="s">
        <v>90</v>
      </c>
      <c r="C62" s="288">
        <v>0.39583333333333331</v>
      </c>
      <c r="D62" s="288"/>
      <c r="E62" s="175"/>
      <c r="F62" s="374" t="str">
        <f>E52</f>
        <v>ともぞうサッカークラブ</v>
      </c>
      <c r="G62" s="374"/>
      <c r="H62" s="374"/>
      <c r="I62" s="374"/>
      <c r="J62" s="374"/>
      <c r="K62" s="222">
        <f>M62+M63+M64</f>
        <v>1</v>
      </c>
      <c r="L62" s="290" t="s">
        <v>91</v>
      </c>
      <c r="M62" s="168">
        <v>1</v>
      </c>
      <c r="N62" s="168" t="s">
        <v>122</v>
      </c>
      <c r="O62" s="168">
        <v>0</v>
      </c>
      <c r="P62" s="290" t="s">
        <v>93</v>
      </c>
      <c r="Q62" s="222">
        <f>O62+O63+O64</f>
        <v>1</v>
      </c>
      <c r="R62" s="374" t="str">
        <f>H52</f>
        <v>ＦＣ　ＶＡＬＯＮ</v>
      </c>
      <c r="S62" s="374"/>
      <c r="T62" s="374"/>
      <c r="U62" s="374"/>
      <c r="V62" s="374"/>
      <c r="W62" s="1"/>
      <c r="X62" s="380" t="s">
        <v>123</v>
      </c>
      <c r="Y62" s="380"/>
      <c r="Z62" s="380"/>
      <c r="AA62" s="380"/>
      <c r="AB62" s="1"/>
    </row>
    <row r="63" spans="1:28" ht="20.100000000000001" customHeight="1">
      <c r="A63" s="1"/>
      <c r="B63" s="222"/>
      <c r="C63" s="288"/>
      <c r="D63" s="288"/>
      <c r="E63" s="175"/>
      <c r="F63" s="374"/>
      <c r="G63" s="374"/>
      <c r="H63" s="374"/>
      <c r="I63" s="374"/>
      <c r="J63" s="374"/>
      <c r="K63" s="222"/>
      <c r="L63" s="290"/>
      <c r="M63" s="168">
        <v>0</v>
      </c>
      <c r="N63" s="168" t="s">
        <v>122</v>
      </c>
      <c r="O63" s="168">
        <v>1</v>
      </c>
      <c r="P63" s="290"/>
      <c r="Q63" s="222"/>
      <c r="R63" s="374"/>
      <c r="S63" s="374"/>
      <c r="T63" s="374"/>
      <c r="U63" s="374"/>
      <c r="V63" s="374"/>
      <c r="W63" s="1"/>
      <c r="X63" s="380"/>
      <c r="Y63" s="380"/>
      <c r="Z63" s="380"/>
      <c r="AA63" s="380"/>
      <c r="AB63" s="1"/>
    </row>
    <row r="64" spans="1:28" ht="20.100000000000001" customHeight="1">
      <c r="A64" s="1"/>
      <c r="B64" s="222"/>
      <c r="C64" s="288"/>
      <c r="D64" s="288"/>
      <c r="E64" s="175"/>
      <c r="F64" s="374"/>
      <c r="G64" s="374"/>
      <c r="H64" s="374"/>
      <c r="I64" s="374"/>
      <c r="J64" s="374"/>
      <c r="K64" s="222"/>
      <c r="L64" s="290"/>
      <c r="M64" s="168">
        <v>0</v>
      </c>
      <c r="N64" s="168" t="s">
        <v>122</v>
      </c>
      <c r="O64" s="168">
        <v>0</v>
      </c>
      <c r="P64" s="290"/>
      <c r="Q64" s="222"/>
      <c r="R64" s="374"/>
      <c r="S64" s="374"/>
      <c r="T64" s="374"/>
      <c r="U64" s="374"/>
      <c r="V64" s="374"/>
      <c r="W64" s="1"/>
      <c r="X64" s="380"/>
      <c r="Y64" s="380"/>
      <c r="Z64" s="380"/>
      <c r="AA64" s="380"/>
      <c r="AB64" s="1"/>
    </row>
    <row r="65" spans="1:28" ht="20.100000000000001" customHeight="1">
      <c r="A65" s="1"/>
      <c r="B65" s="222" t="s">
        <v>97</v>
      </c>
      <c r="C65" s="288">
        <v>0.4375</v>
      </c>
      <c r="D65" s="288"/>
      <c r="E65" s="175"/>
      <c r="F65" s="295" t="str">
        <f>P52</f>
        <v>御厨フットボールクラブ</v>
      </c>
      <c r="G65" s="295"/>
      <c r="H65" s="295"/>
      <c r="I65" s="295"/>
      <c r="J65" s="295"/>
      <c r="K65" s="222">
        <f>M65+M66+M67</f>
        <v>4</v>
      </c>
      <c r="L65" s="290" t="s">
        <v>91</v>
      </c>
      <c r="M65" s="168">
        <v>2</v>
      </c>
      <c r="N65" s="168" t="s">
        <v>122</v>
      </c>
      <c r="O65" s="168">
        <v>0</v>
      </c>
      <c r="P65" s="290" t="s">
        <v>93</v>
      </c>
      <c r="Q65" s="222">
        <f>O65+O66+O67</f>
        <v>0</v>
      </c>
      <c r="R65" s="291" t="str">
        <f>S52</f>
        <v>ＩＳＯＳＯＣＣＥＲＣＬＵＢ</v>
      </c>
      <c r="S65" s="291"/>
      <c r="T65" s="291"/>
      <c r="U65" s="291"/>
      <c r="V65" s="291"/>
      <c r="W65" s="1"/>
      <c r="X65" s="380" t="s">
        <v>124</v>
      </c>
      <c r="Y65" s="380"/>
      <c r="Z65" s="380"/>
      <c r="AA65" s="380"/>
      <c r="AB65" s="1"/>
    </row>
    <row r="66" spans="1:28" ht="20.100000000000001" customHeight="1">
      <c r="A66" s="1"/>
      <c r="B66" s="222"/>
      <c r="C66" s="288"/>
      <c r="D66" s="288"/>
      <c r="E66" s="175"/>
      <c r="F66" s="295"/>
      <c r="G66" s="295"/>
      <c r="H66" s="295"/>
      <c r="I66" s="295"/>
      <c r="J66" s="295"/>
      <c r="K66" s="222"/>
      <c r="L66" s="290"/>
      <c r="M66" s="168">
        <v>1</v>
      </c>
      <c r="N66" s="168" t="s">
        <v>122</v>
      </c>
      <c r="O66" s="168">
        <v>0</v>
      </c>
      <c r="P66" s="290"/>
      <c r="Q66" s="222"/>
      <c r="R66" s="291"/>
      <c r="S66" s="291"/>
      <c r="T66" s="291"/>
      <c r="U66" s="291"/>
      <c r="V66" s="291"/>
      <c r="W66" s="1"/>
      <c r="X66" s="380"/>
      <c r="Y66" s="380"/>
      <c r="Z66" s="380"/>
      <c r="AA66" s="380"/>
      <c r="AB66" s="1"/>
    </row>
    <row r="67" spans="1:28" ht="20.100000000000001" customHeight="1">
      <c r="A67" s="1"/>
      <c r="B67" s="222"/>
      <c r="C67" s="288"/>
      <c r="D67" s="288"/>
      <c r="E67" s="175"/>
      <c r="F67" s="295"/>
      <c r="G67" s="295"/>
      <c r="H67" s="295"/>
      <c r="I67" s="295"/>
      <c r="J67" s="295"/>
      <c r="K67" s="222"/>
      <c r="L67" s="290"/>
      <c r="M67" s="168">
        <v>1</v>
      </c>
      <c r="N67" s="168" t="s">
        <v>122</v>
      </c>
      <c r="O67" s="168">
        <v>0</v>
      </c>
      <c r="P67" s="290"/>
      <c r="Q67" s="222"/>
      <c r="R67" s="291"/>
      <c r="S67" s="291"/>
      <c r="T67" s="291"/>
      <c r="U67" s="291"/>
      <c r="V67" s="291"/>
      <c r="W67" s="1"/>
      <c r="X67" s="380"/>
      <c r="Y67" s="380"/>
      <c r="Z67" s="380"/>
      <c r="AA67" s="380"/>
      <c r="AB67" s="1"/>
    </row>
    <row r="68" spans="1:28" ht="20.100000000000001" customHeight="1">
      <c r="A68" s="1"/>
      <c r="B68" s="222" t="s">
        <v>100</v>
      </c>
      <c r="C68" s="288">
        <v>0.47916666666666669</v>
      </c>
      <c r="D68" s="288"/>
      <c r="E68" s="175"/>
      <c r="F68" s="295" t="str">
        <f>E52</f>
        <v>ともぞうサッカークラブ</v>
      </c>
      <c r="G68" s="295"/>
      <c r="H68" s="295"/>
      <c r="I68" s="295"/>
      <c r="J68" s="295"/>
      <c r="K68" s="222">
        <f>M68+M69+M70</f>
        <v>3</v>
      </c>
      <c r="L68" s="290" t="s">
        <v>91</v>
      </c>
      <c r="M68" s="168">
        <v>2</v>
      </c>
      <c r="N68" s="168" t="s">
        <v>122</v>
      </c>
      <c r="O68" s="168">
        <v>0</v>
      </c>
      <c r="P68" s="290" t="s">
        <v>93</v>
      </c>
      <c r="Q68" s="222">
        <f>O68+O69+O70</f>
        <v>1</v>
      </c>
      <c r="R68" s="291" t="str">
        <f>K52</f>
        <v>ＭＯＲＡＮＧＯ栃木フットボールクラブＵ１２</v>
      </c>
      <c r="S68" s="291"/>
      <c r="T68" s="291"/>
      <c r="U68" s="291"/>
      <c r="V68" s="291"/>
      <c r="W68" s="1"/>
      <c r="X68" s="380" t="s">
        <v>125</v>
      </c>
      <c r="Y68" s="380"/>
      <c r="Z68" s="380"/>
      <c r="AA68" s="380"/>
      <c r="AB68" s="1"/>
    </row>
    <row r="69" spans="1:28" ht="20.100000000000001" customHeight="1">
      <c r="A69" s="1"/>
      <c r="B69" s="222"/>
      <c r="C69" s="288"/>
      <c r="D69" s="288"/>
      <c r="E69" s="175"/>
      <c r="F69" s="295"/>
      <c r="G69" s="295"/>
      <c r="H69" s="295"/>
      <c r="I69" s="295"/>
      <c r="J69" s="295"/>
      <c r="K69" s="222"/>
      <c r="L69" s="290"/>
      <c r="M69" s="168">
        <v>0</v>
      </c>
      <c r="N69" s="168" t="s">
        <v>122</v>
      </c>
      <c r="O69" s="168">
        <v>1</v>
      </c>
      <c r="P69" s="290"/>
      <c r="Q69" s="222"/>
      <c r="R69" s="291"/>
      <c r="S69" s="291"/>
      <c r="T69" s="291"/>
      <c r="U69" s="291"/>
      <c r="V69" s="291"/>
      <c r="W69" s="1"/>
      <c r="X69" s="380"/>
      <c r="Y69" s="380"/>
      <c r="Z69" s="380"/>
      <c r="AA69" s="380"/>
      <c r="AB69" s="1"/>
    </row>
    <row r="70" spans="1:28" ht="20.100000000000001" customHeight="1">
      <c r="A70" s="1"/>
      <c r="B70" s="222"/>
      <c r="C70" s="288"/>
      <c r="D70" s="288"/>
      <c r="E70" s="175"/>
      <c r="F70" s="295"/>
      <c r="G70" s="295"/>
      <c r="H70" s="295"/>
      <c r="I70" s="295"/>
      <c r="J70" s="295"/>
      <c r="K70" s="222"/>
      <c r="L70" s="290"/>
      <c r="M70" s="168">
        <v>1</v>
      </c>
      <c r="N70" s="168" t="s">
        <v>122</v>
      </c>
      <c r="O70" s="168">
        <v>0</v>
      </c>
      <c r="P70" s="290"/>
      <c r="Q70" s="222"/>
      <c r="R70" s="291"/>
      <c r="S70" s="291"/>
      <c r="T70" s="291"/>
      <c r="U70" s="291"/>
      <c r="V70" s="291"/>
      <c r="W70" s="1"/>
      <c r="X70" s="380"/>
      <c r="Y70" s="380"/>
      <c r="Z70" s="380"/>
      <c r="AA70" s="380"/>
      <c r="AB70" s="1"/>
    </row>
    <row r="71" spans="1:28" ht="20.100000000000001" customHeight="1">
      <c r="B71" s="222" t="s">
        <v>103</v>
      </c>
      <c r="C71" s="288">
        <v>0.52083333333333337</v>
      </c>
      <c r="D71" s="288"/>
      <c r="E71" s="175"/>
      <c r="F71" s="291" t="str">
        <f>P52</f>
        <v>御厨フットボールクラブ</v>
      </c>
      <c r="G71" s="291"/>
      <c r="H71" s="291"/>
      <c r="I71" s="291"/>
      <c r="J71" s="291"/>
      <c r="K71" s="222">
        <f>M71+M72+M73</f>
        <v>1</v>
      </c>
      <c r="L71" s="290" t="s">
        <v>91</v>
      </c>
      <c r="M71" s="168">
        <v>0</v>
      </c>
      <c r="N71" s="168" t="s">
        <v>122</v>
      </c>
      <c r="O71" s="168">
        <v>0</v>
      </c>
      <c r="P71" s="290" t="s">
        <v>93</v>
      </c>
      <c r="Q71" s="222">
        <f>O71+O72+O73</f>
        <v>2</v>
      </c>
      <c r="R71" s="295" t="str">
        <f>V52</f>
        <v>ＦＥ.アトレチコ佐野</v>
      </c>
      <c r="S71" s="295"/>
      <c r="T71" s="295"/>
      <c r="U71" s="295"/>
      <c r="V71" s="295"/>
      <c r="W71" s="1"/>
      <c r="X71" s="380" t="s">
        <v>126</v>
      </c>
      <c r="Y71" s="380"/>
      <c r="Z71" s="380"/>
      <c r="AA71" s="380"/>
      <c r="AB71" s="1"/>
    </row>
    <row r="72" spans="1:28" ht="20.100000000000001" customHeight="1">
      <c r="B72" s="222"/>
      <c r="C72" s="288"/>
      <c r="D72" s="288"/>
      <c r="E72" s="175"/>
      <c r="F72" s="291"/>
      <c r="G72" s="291"/>
      <c r="H72" s="291"/>
      <c r="I72" s="291"/>
      <c r="J72" s="291"/>
      <c r="K72" s="222"/>
      <c r="L72" s="290"/>
      <c r="M72" s="168">
        <v>0</v>
      </c>
      <c r="N72" s="168" t="s">
        <v>122</v>
      </c>
      <c r="O72" s="168">
        <v>1</v>
      </c>
      <c r="P72" s="290"/>
      <c r="Q72" s="222"/>
      <c r="R72" s="295"/>
      <c r="S72" s="295"/>
      <c r="T72" s="295"/>
      <c r="U72" s="295"/>
      <c r="V72" s="295"/>
      <c r="W72" s="1"/>
      <c r="X72" s="380"/>
      <c r="Y72" s="380"/>
      <c r="Z72" s="380"/>
      <c r="AA72" s="380"/>
      <c r="AB72" s="1"/>
    </row>
    <row r="73" spans="1:28" ht="20.100000000000001" customHeight="1">
      <c r="A73" s="1"/>
      <c r="B73" s="222"/>
      <c r="C73" s="288"/>
      <c r="D73" s="288"/>
      <c r="E73" s="175"/>
      <c r="F73" s="291"/>
      <c r="G73" s="291"/>
      <c r="H73" s="291"/>
      <c r="I73" s="291"/>
      <c r="J73" s="291"/>
      <c r="K73" s="222"/>
      <c r="L73" s="290"/>
      <c r="M73" s="168">
        <v>1</v>
      </c>
      <c r="N73" s="168" t="s">
        <v>122</v>
      </c>
      <c r="O73" s="168">
        <v>1</v>
      </c>
      <c r="P73" s="290"/>
      <c r="Q73" s="222"/>
      <c r="R73" s="295"/>
      <c r="S73" s="295"/>
      <c r="T73" s="295"/>
      <c r="U73" s="295"/>
      <c r="V73" s="295"/>
      <c r="W73" s="1"/>
      <c r="X73" s="380"/>
      <c r="Y73" s="380"/>
      <c r="Z73" s="380"/>
      <c r="AA73" s="380"/>
      <c r="AB73" s="1"/>
    </row>
    <row r="74" spans="1:28" ht="20.100000000000001" customHeight="1">
      <c r="A74" s="1"/>
      <c r="B74" s="222" t="s">
        <v>105</v>
      </c>
      <c r="C74" s="288">
        <v>0.5625</v>
      </c>
      <c r="D74" s="288"/>
      <c r="E74" s="175"/>
      <c r="F74" s="374" t="str">
        <f>H52</f>
        <v>ＦＣ　ＶＡＬＯＮ</v>
      </c>
      <c r="G74" s="374"/>
      <c r="H74" s="374"/>
      <c r="I74" s="374"/>
      <c r="J74" s="374"/>
      <c r="K74" s="222">
        <f>M74+M75+M76</f>
        <v>0</v>
      </c>
      <c r="L74" s="290" t="s">
        <v>91</v>
      </c>
      <c r="M74" s="168">
        <v>0</v>
      </c>
      <c r="N74" s="168" t="s">
        <v>122</v>
      </c>
      <c r="O74" s="168">
        <v>0</v>
      </c>
      <c r="P74" s="290" t="s">
        <v>93</v>
      </c>
      <c r="Q74" s="222">
        <f>O74+O75+O76</f>
        <v>0</v>
      </c>
      <c r="R74" s="374" t="str">
        <f>K52</f>
        <v>ＭＯＲＡＮＧＯ栃木フットボールクラブＵ１２</v>
      </c>
      <c r="S74" s="374"/>
      <c r="T74" s="374"/>
      <c r="U74" s="374"/>
      <c r="V74" s="374"/>
      <c r="W74" s="1"/>
      <c r="X74" s="380" t="s">
        <v>127</v>
      </c>
      <c r="Y74" s="380"/>
      <c r="Z74" s="380"/>
      <c r="AA74" s="380"/>
      <c r="AB74" s="1"/>
    </row>
    <row r="75" spans="1:28" ht="20.100000000000001" customHeight="1">
      <c r="A75" s="1"/>
      <c r="B75" s="222"/>
      <c r="C75" s="288"/>
      <c r="D75" s="288"/>
      <c r="E75" s="175"/>
      <c r="F75" s="374"/>
      <c r="G75" s="374"/>
      <c r="H75" s="374"/>
      <c r="I75" s="374"/>
      <c r="J75" s="374"/>
      <c r="K75" s="222"/>
      <c r="L75" s="290"/>
      <c r="M75" s="168">
        <v>0</v>
      </c>
      <c r="N75" s="168" t="s">
        <v>122</v>
      </c>
      <c r="O75" s="168">
        <v>0</v>
      </c>
      <c r="P75" s="290"/>
      <c r="Q75" s="222"/>
      <c r="R75" s="374"/>
      <c r="S75" s="374"/>
      <c r="T75" s="374"/>
      <c r="U75" s="374"/>
      <c r="V75" s="374"/>
      <c r="W75" s="1"/>
      <c r="X75" s="380"/>
      <c r="Y75" s="380"/>
      <c r="Z75" s="380"/>
      <c r="AA75" s="380"/>
      <c r="AB75" s="1"/>
    </row>
    <row r="76" spans="1:28" ht="20.100000000000001" customHeight="1">
      <c r="A76" s="1"/>
      <c r="B76" s="222"/>
      <c r="C76" s="288"/>
      <c r="D76" s="288"/>
      <c r="E76" s="175"/>
      <c r="F76" s="374"/>
      <c r="G76" s="374"/>
      <c r="H76" s="374"/>
      <c r="I76" s="374"/>
      <c r="J76" s="374"/>
      <c r="K76" s="222"/>
      <c r="L76" s="290"/>
      <c r="M76" s="168">
        <v>0</v>
      </c>
      <c r="N76" s="168" t="s">
        <v>122</v>
      </c>
      <c r="O76" s="168">
        <v>0</v>
      </c>
      <c r="P76" s="290"/>
      <c r="Q76" s="222"/>
      <c r="R76" s="374"/>
      <c r="S76" s="374"/>
      <c r="T76" s="374"/>
      <c r="U76" s="374"/>
      <c r="V76" s="374"/>
      <c r="W76" s="1"/>
      <c r="X76" s="380"/>
      <c r="Y76" s="380"/>
      <c r="Z76" s="380"/>
      <c r="AA76" s="380"/>
      <c r="AB76" s="1"/>
    </row>
    <row r="77" spans="1:28" ht="20.100000000000001" customHeight="1">
      <c r="A77" s="1"/>
      <c r="B77" s="222" t="s">
        <v>108</v>
      </c>
      <c r="C77" s="288">
        <v>0.60416666666666663</v>
      </c>
      <c r="D77" s="288"/>
      <c r="E77" s="175"/>
      <c r="F77" s="291" t="str">
        <f>S52</f>
        <v>ＩＳＯＳＯＣＣＥＲＣＬＵＢ</v>
      </c>
      <c r="G77" s="291"/>
      <c r="H77" s="291"/>
      <c r="I77" s="291"/>
      <c r="J77" s="291"/>
      <c r="K77" s="222">
        <f>M77+M78+M79</f>
        <v>0</v>
      </c>
      <c r="L77" s="290" t="s">
        <v>91</v>
      </c>
      <c r="M77" s="168">
        <v>0</v>
      </c>
      <c r="N77" s="168" t="s">
        <v>122</v>
      </c>
      <c r="O77" s="168">
        <v>1</v>
      </c>
      <c r="P77" s="290" t="s">
        <v>93</v>
      </c>
      <c r="Q77" s="222">
        <f>O77+O78+O79</f>
        <v>4</v>
      </c>
      <c r="R77" s="295" t="str">
        <f>V52</f>
        <v>ＦＥ.アトレチコ佐野</v>
      </c>
      <c r="S77" s="295"/>
      <c r="T77" s="295"/>
      <c r="U77" s="295"/>
      <c r="V77" s="295"/>
      <c r="W77" s="1"/>
      <c r="X77" s="380" t="s">
        <v>128</v>
      </c>
      <c r="Y77" s="380"/>
      <c r="Z77" s="380"/>
      <c r="AA77" s="380"/>
      <c r="AB77" s="1"/>
    </row>
    <row r="78" spans="1:28" ht="20.100000000000001" customHeight="1">
      <c r="A78" s="1"/>
      <c r="B78" s="222"/>
      <c r="C78" s="288"/>
      <c r="D78" s="288"/>
      <c r="E78" s="175"/>
      <c r="F78" s="291"/>
      <c r="G78" s="291"/>
      <c r="H78" s="291"/>
      <c r="I78" s="291"/>
      <c r="J78" s="291"/>
      <c r="K78" s="222"/>
      <c r="L78" s="290"/>
      <c r="M78" s="168">
        <v>0</v>
      </c>
      <c r="N78" s="168" t="s">
        <v>122</v>
      </c>
      <c r="O78" s="168">
        <v>1</v>
      </c>
      <c r="P78" s="290"/>
      <c r="Q78" s="222"/>
      <c r="R78" s="295"/>
      <c r="S78" s="295"/>
      <c r="T78" s="295"/>
      <c r="U78" s="295"/>
      <c r="V78" s="295"/>
      <c r="W78" s="1"/>
      <c r="X78" s="380"/>
      <c r="Y78" s="380"/>
      <c r="Z78" s="380"/>
      <c r="AA78" s="380"/>
      <c r="AB78" s="1"/>
    </row>
    <row r="79" spans="1:28" ht="20.100000000000001" customHeight="1">
      <c r="A79" s="1"/>
      <c r="B79" s="222"/>
      <c r="C79" s="288"/>
      <c r="D79" s="288"/>
      <c r="E79" s="175"/>
      <c r="F79" s="291"/>
      <c r="G79" s="291"/>
      <c r="H79" s="291"/>
      <c r="I79" s="291"/>
      <c r="J79" s="291"/>
      <c r="K79" s="222"/>
      <c r="L79" s="290"/>
      <c r="M79" s="168">
        <v>0</v>
      </c>
      <c r="N79" s="168" t="s">
        <v>122</v>
      </c>
      <c r="O79" s="168">
        <v>2</v>
      </c>
      <c r="P79" s="290"/>
      <c r="Q79" s="222"/>
      <c r="R79" s="295"/>
      <c r="S79" s="295"/>
      <c r="T79" s="295"/>
      <c r="U79" s="295"/>
      <c r="V79" s="295"/>
      <c r="W79" s="1"/>
      <c r="X79" s="380"/>
      <c r="Y79" s="380"/>
      <c r="Z79" s="380"/>
      <c r="AA79" s="380"/>
      <c r="AB79" s="1"/>
    </row>
    <row r="80" spans="1:28" ht="20.100000000000001" customHeight="1"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</row>
    <row r="81" spans="3:27" ht="20.100000000000001" customHeight="1">
      <c r="C81" s="352" t="str">
        <f>H48&amp; CHAR(10) &amp;"リーグ"</f>
        <v>c
リーグ</v>
      </c>
      <c r="D81" s="353"/>
      <c r="E81" s="368" t="str">
        <f>E52</f>
        <v>ともぞうサッカークラブ</v>
      </c>
      <c r="F81" s="369"/>
      <c r="G81" s="368" t="str">
        <f>H52</f>
        <v>ＦＣ　ＶＡＬＯＮ</v>
      </c>
      <c r="H81" s="369"/>
      <c r="I81" s="340" t="str">
        <f>K52</f>
        <v>ＭＯＲＡＮＧＯ栃木フットボールクラブＵ１２</v>
      </c>
      <c r="J81" s="341"/>
      <c r="K81" s="216" t="s">
        <v>110</v>
      </c>
      <c r="L81" s="216" t="s">
        <v>111</v>
      </c>
      <c r="M81" s="216" t="s">
        <v>112</v>
      </c>
      <c r="N81" s="177"/>
      <c r="O81" s="352" t="str">
        <f>S48&amp; CHAR(10) &amp;"リーグ"</f>
        <v>d
リーグ</v>
      </c>
      <c r="P81" s="353"/>
      <c r="Q81" s="368" t="str">
        <f>P52</f>
        <v>御厨フットボールクラブ</v>
      </c>
      <c r="R81" s="369"/>
      <c r="S81" s="364" t="str">
        <f>S52</f>
        <v>ＩＳＯＳＯＣＣＥＲＣＬＵＢ</v>
      </c>
      <c r="T81" s="365"/>
      <c r="U81" s="368" t="str">
        <f>V52</f>
        <v>ＦＥ.アトレチコ佐野</v>
      </c>
      <c r="V81" s="369"/>
      <c r="W81" s="216" t="s">
        <v>110</v>
      </c>
      <c r="X81" s="216" t="s">
        <v>111</v>
      </c>
      <c r="Y81" s="216" t="s">
        <v>112</v>
      </c>
      <c r="Z81" s="131"/>
      <c r="AA81" s="131"/>
    </row>
    <row r="82" spans="3:27" ht="20.100000000000001" customHeight="1">
      <c r="C82" s="354"/>
      <c r="D82" s="355"/>
      <c r="E82" s="370"/>
      <c r="F82" s="371"/>
      <c r="G82" s="370"/>
      <c r="H82" s="371"/>
      <c r="I82" s="342"/>
      <c r="J82" s="343"/>
      <c r="K82" s="218"/>
      <c r="L82" s="218"/>
      <c r="M82" s="218"/>
      <c r="N82" s="177"/>
      <c r="O82" s="354"/>
      <c r="P82" s="355"/>
      <c r="Q82" s="370"/>
      <c r="R82" s="371"/>
      <c r="S82" s="366"/>
      <c r="T82" s="367"/>
      <c r="U82" s="370"/>
      <c r="V82" s="371"/>
      <c r="W82" s="218"/>
      <c r="X82" s="218"/>
      <c r="Y82" s="218"/>
      <c r="Z82" s="131"/>
      <c r="AA82" s="131"/>
    </row>
    <row r="83" spans="3:27" ht="20.100000000000001" customHeight="1">
      <c r="C83" s="346" t="str">
        <f>E52</f>
        <v>ともぞうサッカークラブ</v>
      </c>
      <c r="D83" s="347"/>
      <c r="E83" s="178"/>
      <c r="F83" s="172"/>
      <c r="G83" s="173">
        <f>K62</f>
        <v>1</v>
      </c>
      <c r="H83" s="179">
        <f>Q62</f>
        <v>1</v>
      </c>
      <c r="I83" s="173">
        <f>K68</f>
        <v>3</v>
      </c>
      <c r="J83" s="179">
        <f>Q68</f>
        <v>1</v>
      </c>
      <c r="K83" s="344">
        <f>COUNTIF(E84:J84,"○")*3+COUNTIF(E84:J84,"△")</f>
        <v>4</v>
      </c>
      <c r="L83" s="204">
        <f>E83-F83+G83-H83+I83-J83</f>
        <v>2</v>
      </c>
      <c r="M83" s="344">
        <v>1</v>
      </c>
      <c r="N83" s="177"/>
      <c r="O83" s="375" t="str">
        <f>P52</f>
        <v>御厨フットボールクラブ</v>
      </c>
      <c r="P83" s="376"/>
      <c r="Q83" s="178"/>
      <c r="R83" s="172"/>
      <c r="S83" s="173">
        <f>K65</f>
        <v>4</v>
      </c>
      <c r="T83" s="179">
        <f>Q65</f>
        <v>0</v>
      </c>
      <c r="U83" s="173">
        <f>K71</f>
        <v>1</v>
      </c>
      <c r="V83" s="179">
        <f>Q71</f>
        <v>2</v>
      </c>
      <c r="W83" s="344">
        <f>COUNTIF(Q84:V84,"○")*3+COUNTIF(Q84:V84,"△")</f>
        <v>3</v>
      </c>
      <c r="X83" s="204">
        <f>Q83-R83+S83-T83+U83-V83</f>
        <v>3</v>
      </c>
      <c r="Y83" s="344">
        <v>2</v>
      </c>
      <c r="Z83" s="131"/>
      <c r="AA83" s="131"/>
    </row>
    <row r="84" spans="3:27" ht="20.100000000000001" customHeight="1">
      <c r="C84" s="348"/>
      <c r="D84" s="349"/>
      <c r="E84" s="173"/>
      <c r="F84" s="180"/>
      <c r="G84" s="350" t="str">
        <f>IF(G83&gt;H83,"○",IF(G83&lt;H83,"×",IF(G83=H83,"△")))</f>
        <v>△</v>
      </c>
      <c r="H84" s="351"/>
      <c r="I84" s="350" t="str">
        <f>IF(I83&gt;J83,"○",IF(I83&lt;J83,"×",IF(I83=J83,"△")))</f>
        <v>○</v>
      </c>
      <c r="J84" s="351"/>
      <c r="K84" s="345"/>
      <c r="L84" s="206"/>
      <c r="M84" s="345"/>
      <c r="N84" s="177"/>
      <c r="O84" s="377"/>
      <c r="P84" s="378"/>
      <c r="Q84" s="173"/>
      <c r="R84" s="180"/>
      <c r="S84" s="350" t="str">
        <f>IF(S83&gt;T83,"○",IF(S83&lt;T83,"×",IF(S83=T83,"△")))</f>
        <v>○</v>
      </c>
      <c r="T84" s="351"/>
      <c r="U84" s="350" t="str">
        <f>IF(U83&gt;V83,"○",IF(U83&lt;V83,"×",IF(U83=V83,"△")))</f>
        <v>×</v>
      </c>
      <c r="V84" s="351"/>
      <c r="W84" s="345"/>
      <c r="X84" s="206"/>
      <c r="Y84" s="345"/>
      <c r="Z84" s="131"/>
      <c r="AA84" s="131"/>
    </row>
    <row r="85" spans="3:27" ht="20.100000000000001" customHeight="1">
      <c r="C85" s="346" t="str">
        <f>H52</f>
        <v>ＦＣ　ＶＡＬＯＮ</v>
      </c>
      <c r="D85" s="347"/>
      <c r="E85" s="173">
        <f>Q62</f>
        <v>1</v>
      </c>
      <c r="F85" s="179">
        <f>K62</f>
        <v>1</v>
      </c>
      <c r="G85" s="178"/>
      <c r="H85" s="172"/>
      <c r="I85" s="173">
        <f>K74</f>
        <v>0</v>
      </c>
      <c r="J85" s="179">
        <f>Q74</f>
        <v>0</v>
      </c>
      <c r="K85" s="344">
        <f>COUNTIF(E86:J86,"○")*3+COUNTIF(E86:J86,"△")</f>
        <v>2</v>
      </c>
      <c r="L85" s="204">
        <f>E85-F85+G85-H85+I85-J85</f>
        <v>0</v>
      </c>
      <c r="M85" s="344">
        <v>2</v>
      </c>
      <c r="N85" s="177"/>
      <c r="O85" s="364" t="str">
        <f>S52</f>
        <v>ＩＳＯＳＯＣＣＥＲＣＬＵＢ</v>
      </c>
      <c r="P85" s="365"/>
      <c r="Q85" s="173">
        <f>Q65</f>
        <v>0</v>
      </c>
      <c r="R85" s="179">
        <f>K65</f>
        <v>4</v>
      </c>
      <c r="S85" s="178"/>
      <c r="T85" s="172"/>
      <c r="U85" s="173">
        <f>K77</f>
        <v>0</v>
      </c>
      <c r="V85" s="179">
        <f>Q77</f>
        <v>4</v>
      </c>
      <c r="W85" s="344">
        <f>COUNTIF(Q86:V86,"○")*3+COUNTIF(Q86:V86,"△")</f>
        <v>0</v>
      </c>
      <c r="X85" s="204">
        <f>Q85-R85+S85-T85+U85-V85</f>
        <v>-8</v>
      </c>
      <c r="Y85" s="344">
        <v>3</v>
      </c>
      <c r="Z85" s="131"/>
      <c r="AA85" s="131"/>
    </row>
    <row r="86" spans="3:27" ht="20.100000000000001" customHeight="1">
      <c r="C86" s="348"/>
      <c r="D86" s="349"/>
      <c r="E86" s="350" t="str">
        <f>IF(E85&gt;F85,"○",IF(E85&lt;F85,"×",IF(E85=F85,"△")))</f>
        <v>△</v>
      </c>
      <c r="F86" s="351"/>
      <c r="G86" s="173"/>
      <c r="H86" s="180"/>
      <c r="I86" s="350" t="str">
        <f>IF(I85&gt;J85,"○",IF(I85&lt;J85,"×",IF(I85=J85,"△")))</f>
        <v>△</v>
      </c>
      <c r="J86" s="351"/>
      <c r="K86" s="345"/>
      <c r="L86" s="206"/>
      <c r="M86" s="345"/>
      <c r="N86" s="177"/>
      <c r="O86" s="366"/>
      <c r="P86" s="367"/>
      <c r="Q86" s="350" t="str">
        <f>IF(Q85&gt;R85,"○",IF(Q85&lt;R85,"×",IF(Q85=R85,"△")))</f>
        <v>×</v>
      </c>
      <c r="R86" s="351"/>
      <c r="S86" s="173"/>
      <c r="T86" s="180"/>
      <c r="U86" s="350" t="str">
        <f>IF(U85&gt;V85,"○",IF(U85&lt;V85,"×",IF(U85=V85,"△")))</f>
        <v>×</v>
      </c>
      <c r="V86" s="351"/>
      <c r="W86" s="345"/>
      <c r="X86" s="206"/>
      <c r="Y86" s="345"/>
      <c r="Z86" s="131"/>
      <c r="AA86" s="131"/>
    </row>
    <row r="87" spans="3:27" ht="20.100000000000001" customHeight="1">
      <c r="C87" s="340" t="str">
        <f>K52</f>
        <v>ＭＯＲＡＮＧＯ栃木フットボールクラブＵ１２</v>
      </c>
      <c r="D87" s="341"/>
      <c r="E87" s="181">
        <f>Q68</f>
        <v>1</v>
      </c>
      <c r="F87" s="179">
        <f>K68</f>
        <v>3</v>
      </c>
      <c r="G87" s="181">
        <f>Q74</f>
        <v>0</v>
      </c>
      <c r="H87" s="179">
        <f>K74</f>
        <v>0</v>
      </c>
      <c r="I87" s="178"/>
      <c r="J87" s="172"/>
      <c r="K87" s="204">
        <f>COUNTIF(E88:J88,"○")*3+COUNTIF(E88:J88,"△")</f>
        <v>1</v>
      </c>
      <c r="L87" s="204">
        <f>E87-F87+G87-H87+I87-J87</f>
        <v>-2</v>
      </c>
      <c r="M87" s="204">
        <v>3</v>
      </c>
      <c r="N87" s="177"/>
      <c r="O87" s="346" t="str">
        <f>V52</f>
        <v>ＦＥ.アトレチコ佐野</v>
      </c>
      <c r="P87" s="347"/>
      <c r="Q87" s="181">
        <f>Q71</f>
        <v>2</v>
      </c>
      <c r="R87" s="179">
        <f>K71</f>
        <v>1</v>
      </c>
      <c r="S87" s="181">
        <f>Q77</f>
        <v>4</v>
      </c>
      <c r="T87" s="179">
        <f>K77</f>
        <v>0</v>
      </c>
      <c r="U87" s="178"/>
      <c r="V87" s="172"/>
      <c r="W87" s="204">
        <f>COUNTIF(Q88:V88,"○")*3+COUNTIF(Q88:V88,"△")</f>
        <v>6</v>
      </c>
      <c r="X87" s="204">
        <f>Q87-R87+S87-T87+U87-V87</f>
        <v>5</v>
      </c>
      <c r="Y87" s="204">
        <v>1</v>
      </c>
      <c r="Z87" s="131"/>
      <c r="AA87" s="131"/>
    </row>
    <row r="88" spans="3:27" ht="20.100000000000001" customHeight="1">
      <c r="C88" s="342"/>
      <c r="D88" s="343"/>
      <c r="E88" s="350" t="str">
        <f>IF(E87&gt;F87,"○",IF(E87&lt;F87,"×",IF(E87=F87,"△")))</f>
        <v>×</v>
      </c>
      <c r="F88" s="351"/>
      <c r="G88" s="350" t="str">
        <f>IF(G87&gt;H87,"○",IF(G87&lt;H87,"×",IF(G87=H87,"△")))</f>
        <v>△</v>
      </c>
      <c r="H88" s="351"/>
      <c r="I88" s="173"/>
      <c r="J88" s="180"/>
      <c r="K88" s="206"/>
      <c r="L88" s="206"/>
      <c r="M88" s="206"/>
      <c r="N88" s="177"/>
      <c r="O88" s="348"/>
      <c r="P88" s="349"/>
      <c r="Q88" s="350" t="str">
        <f>IF(Q87&gt;R87,"○",IF(Q87&lt;R87,"×",IF(Q87=R87,"△")))</f>
        <v>○</v>
      </c>
      <c r="R88" s="351"/>
      <c r="S88" s="350" t="str">
        <f>IF(S87&gt;T87,"○",IF(S87&lt;T87,"×",IF(S87=T87,"△")))</f>
        <v>○</v>
      </c>
      <c r="T88" s="351"/>
      <c r="U88" s="173"/>
      <c r="V88" s="180"/>
      <c r="W88" s="206"/>
      <c r="X88" s="206"/>
      <c r="Y88" s="206"/>
      <c r="Z88" s="131"/>
      <c r="AA88" s="131"/>
    </row>
    <row r="89" spans="3:27" ht="20.100000000000001" customHeight="1"/>
    <row r="90" spans="3:27" ht="20.100000000000001" customHeight="1"/>
  </sheetData>
  <mergeCells count="254">
    <mergeCell ref="D2:F2"/>
    <mergeCell ref="R2:AA2"/>
    <mergeCell ref="R47:AA47"/>
    <mergeCell ref="D47:F47"/>
    <mergeCell ref="Q65:Q67"/>
    <mergeCell ref="Q62:Q64"/>
    <mergeCell ref="P74:P76"/>
    <mergeCell ref="P77:P79"/>
    <mergeCell ref="L65:L67"/>
    <mergeCell ref="K23:K25"/>
    <mergeCell ref="K20:K22"/>
    <mergeCell ref="K17:K19"/>
    <mergeCell ref="L26:L28"/>
    <mergeCell ref="L23:L25"/>
    <mergeCell ref="K74:K76"/>
    <mergeCell ref="K71:K73"/>
    <mergeCell ref="K68:K70"/>
    <mergeCell ref="K65:K67"/>
    <mergeCell ref="K62:K64"/>
    <mergeCell ref="R32:V34"/>
    <mergeCell ref="R29:V31"/>
    <mergeCell ref="R26:V28"/>
    <mergeCell ref="R23:V25"/>
    <mergeCell ref="R20:V22"/>
    <mergeCell ref="R17:V19"/>
    <mergeCell ref="B29:B31"/>
    <mergeCell ref="C29:D31"/>
    <mergeCell ref="B32:B34"/>
    <mergeCell ref="C32:D34"/>
    <mergeCell ref="F29:J31"/>
    <mergeCell ref="F26:J28"/>
    <mergeCell ref="F23:J25"/>
    <mergeCell ref="F20:J22"/>
    <mergeCell ref="F17:J19"/>
    <mergeCell ref="Q32:Q34"/>
    <mergeCell ref="Q29:Q31"/>
    <mergeCell ref="Q26:Q28"/>
    <mergeCell ref="Q23:Q25"/>
    <mergeCell ref="Q20:Q22"/>
    <mergeCell ref="Q17:Q19"/>
    <mergeCell ref="K32:K34"/>
    <mergeCell ref="K29:K31"/>
    <mergeCell ref="K26:K28"/>
    <mergeCell ref="X17:AA19"/>
    <mergeCell ref="X20:AA22"/>
    <mergeCell ref="X23:AA25"/>
    <mergeCell ref="X26:AA28"/>
    <mergeCell ref="X29:AA31"/>
    <mergeCell ref="X32:AA34"/>
    <mergeCell ref="C62:D64"/>
    <mergeCell ref="B62:B64"/>
    <mergeCell ref="B17:B19"/>
    <mergeCell ref="C17:D19"/>
    <mergeCell ref="B20:B22"/>
    <mergeCell ref="C20:D22"/>
    <mergeCell ref="B23:B25"/>
    <mergeCell ref="C23:D25"/>
    <mergeCell ref="B26:B28"/>
    <mergeCell ref="C26:D28"/>
    <mergeCell ref="X62:AA64"/>
    <mergeCell ref="L20:L22"/>
    <mergeCell ref="L17:L19"/>
    <mergeCell ref="L62:L64"/>
    <mergeCell ref="R46:AA46"/>
    <mergeCell ref="S48:T48"/>
    <mergeCell ref="X42:X43"/>
    <mergeCell ref="Y42:Y43"/>
    <mergeCell ref="B77:B79"/>
    <mergeCell ref="B74:B76"/>
    <mergeCell ref="B71:B73"/>
    <mergeCell ref="B68:B70"/>
    <mergeCell ref="B65:B67"/>
    <mergeCell ref="C77:D79"/>
    <mergeCell ref="C74:D76"/>
    <mergeCell ref="C71:D73"/>
    <mergeCell ref="C68:D70"/>
    <mergeCell ref="F62:J64"/>
    <mergeCell ref="X77:AA79"/>
    <mergeCell ref="X74:AA76"/>
    <mergeCell ref="X71:AA73"/>
    <mergeCell ref="X68:AA70"/>
    <mergeCell ref="X65:AA67"/>
    <mergeCell ref="R77:V79"/>
    <mergeCell ref="R74:V76"/>
    <mergeCell ref="R71:V73"/>
    <mergeCell ref="R68:V70"/>
    <mergeCell ref="R65:V67"/>
    <mergeCell ref="R62:V64"/>
    <mergeCell ref="L68:L70"/>
    <mergeCell ref="L71:L73"/>
    <mergeCell ref="L74:L76"/>
    <mergeCell ref="L77:L79"/>
    <mergeCell ref="P62:P64"/>
    <mergeCell ref="P65:P67"/>
    <mergeCell ref="P68:P70"/>
    <mergeCell ref="P71:P73"/>
    <mergeCell ref="Q77:Q79"/>
    <mergeCell ref="Q74:Q76"/>
    <mergeCell ref="Q71:Q73"/>
    <mergeCell ref="Q68:Q70"/>
    <mergeCell ref="D1:F1"/>
    <mergeCell ref="D46:F46"/>
    <mergeCell ref="L32:L34"/>
    <mergeCell ref="L29:L31"/>
    <mergeCell ref="E51:F51"/>
    <mergeCell ref="K51:L51"/>
    <mergeCell ref="P32:P34"/>
    <mergeCell ref="P29:P31"/>
    <mergeCell ref="P26:P28"/>
    <mergeCell ref="P23:P25"/>
    <mergeCell ref="P20:P22"/>
    <mergeCell ref="P17:P19"/>
    <mergeCell ref="H46:L46"/>
    <mergeCell ref="O46:Q46"/>
    <mergeCell ref="H48:I48"/>
    <mergeCell ref="E43:F43"/>
    <mergeCell ref="G43:H43"/>
    <mergeCell ref="Q43:R43"/>
    <mergeCell ref="F32:J34"/>
    <mergeCell ref="H1:L1"/>
    <mergeCell ref="O1:Q1"/>
    <mergeCell ref="R1:AA1"/>
    <mergeCell ref="H3:I3"/>
    <mergeCell ref="S3:T3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C81:D82"/>
    <mergeCell ref="E81:F82"/>
    <mergeCell ref="G81:H82"/>
    <mergeCell ref="I81:J82"/>
    <mergeCell ref="K81:K82"/>
    <mergeCell ref="L81:L82"/>
    <mergeCell ref="M81:M82"/>
    <mergeCell ref="F77:J79"/>
    <mergeCell ref="K77:K79"/>
    <mergeCell ref="C65:D67"/>
    <mergeCell ref="X61:AA6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H51:I51"/>
    <mergeCell ref="P51:Q51"/>
    <mergeCell ref="S51:T51"/>
    <mergeCell ref="F74:J76"/>
    <mergeCell ref="F71:J73"/>
    <mergeCell ref="F68:J70"/>
    <mergeCell ref="F65:J67"/>
    <mergeCell ref="S43:T43"/>
    <mergeCell ref="C42:D43"/>
    <mergeCell ref="K42:K43"/>
    <mergeCell ref="L42:L43"/>
    <mergeCell ref="M42:M43"/>
    <mergeCell ref="O42:P43"/>
    <mergeCell ref="W42:W43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C36:D37"/>
    <mergeCell ref="E36:F37"/>
    <mergeCell ref="G36:H37"/>
    <mergeCell ref="I36:J37"/>
    <mergeCell ref="K36:K37"/>
    <mergeCell ref="L36:L37"/>
    <mergeCell ref="M36:M37"/>
    <mergeCell ref="X16:AA16"/>
    <mergeCell ref="V6:W6"/>
    <mergeCell ref="Y6:Z6"/>
    <mergeCell ref="E7:F14"/>
    <mergeCell ref="H7:I14"/>
    <mergeCell ref="K7:L14"/>
    <mergeCell ref="P7:Q14"/>
    <mergeCell ref="S7:T14"/>
    <mergeCell ref="Y7:Z14"/>
    <mergeCell ref="E6:F6"/>
    <mergeCell ref="H6:I6"/>
    <mergeCell ref="K6:L6"/>
    <mergeCell ref="P6:Q6"/>
    <mergeCell ref="S6:T6"/>
    <mergeCell ref="V7:W14"/>
  </mergeCells>
  <phoneticPr fontId="1"/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0"/>
  <sheetViews>
    <sheetView view="pageBreakPreview" zoomScaleNormal="100" zoomScaleSheetLayoutView="100" workbookViewId="0"/>
  </sheetViews>
  <sheetFormatPr defaultRowHeight="13.5"/>
  <cols>
    <col min="1" max="25" width="5.625" customWidth="1"/>
  </cols>
  <sheetData>
    <row r="1" spans="1:26" ht="30.75" customHeight="1">
      <c r="A1" s="36" t="s">
        <v>132</v>
      </c>
      <c r="B1" s="36"/>
      <c r="C1" s="36"/>
      <c r="D1" s="36"/>
      <c r="E1" s="402">
        <f>組み合わせ!O4</f>
        <v>44576</v>
      </c>
      <c r="F1" s="402"/>
      <c r="G1" s="402"/>
      <c r="H1" s="402"/>
      <c r="I1" s="402"/>
      <c r="J1" s="402"/>
      <c r="K1" s="58" t="s">
        <v>133</v>
      </c>
      <c r="O1" s="276" t="s">
        <v>134</v>
      </c>
      <c r="P1" s="276"/>
      <c r="Q1" s="276"/>
      <c r="R1" s="379" t="str">
        <f>組み合わせ!T20</f>
        <v>とちぎフットボールセンター</v>
      </c>
      <c r="S1" s="379"/>
      <c r="T1" s="379"/>
      <c r="U1" s="379"/>
      <c r="V1" s="379"/>
      <c r="W1" s="379"/>
      <c r="X1" s="379"/>
      <c r="Y1" s="379"/>
    </row>
    <row r="2" spans="1:26" s="1" customFormat="1" ht="24" customHeight="1">
      <c r="A2" s="46"/>
      <c r="B2" s="46"/>
      <c r="G2" s="46"/>
      <c r="H2" s="46"/>
      <c r="O2" s="22"/>
      <c r="P2" s="22"/>
      <c r="Q2" s="22"/>
      <c r="R2" s="23"/>
      <c r="S2" s="386"/>
      <c r="T2" s="386"/>
      <c r="U2" s="386"/>
      <c r="V2" s="386"/>
      <c r="W2" s="386"/>
      <c r="X2" s="386"/>
      <c r="Y2" s="23"/>
    </row>
    <row r="3" spans="1:26" s="1" customFormat="1" ht="24" customHeight="1">
      <c r="A3" s="20"/>
      <c r="B3" s="20"/>
      <c r="C3" s="20"/>
      <c r="D3" s="20"/>
      <c r="E3" s="20"/>
      <c r="F3" s="20"/>
      <c r="G3" s="20"/>
      <c r="H3" s="20"/>
      <c r="I3" s="20"/>
      <c r="J3" s="48"/>
      <c r="K3" s="48"/>
      <c r="L3" s="48"/>
      <c r="M3" s="49"/>
      <c r="N3" s="4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6" s="1" customFormat="1" ht="24" customHeight="1">
      <c r="A4" s="20"/>
      <c r="B4" s="20"/>
      <c r="C4" s="20"/>
      <c r="D4" s="20"/>
      <c r="E4" s="48"/>
      <c r="F4" s="48"/>
      <c r="G4" s="50"/>
      <c r="H4" s="51"/>
      <c r="I4" s="51"/>
      <c r="J4" s="20"/>
      <c r="K4" s="20"/>
      <c r="L4" s="20"/>
      <c r="M4" s="238" t="s">
        <v>135</v>
      </c>
      <c r="N4" s="387"/>
      <c r="O4" s="21"/>
      <c r="P4" s="21"/>
      <c r="Q4" s="21"/>
      <c r="R4" s="51"/>
      <c r="S4" s="51"/>
      <c r="T4" s="51"/>
      <c r="U4" s="52"/>
      <c r="V4" s="48"/>
      <c r="W4" s="20"/>
      <c r="X4" s="20"/>
      <c r="Y4" s="20"/>
    </row>
    <row r="5" spans="1:26" s="1" customFormat="1" ht="24" customHeight="1">
      <c r="A5" s="20"/>
      <c r="B5" s="20"/>
      <c r="C5" s="20"/>
      <c r="D5" s="20"/>
      <c r="E5" s="53"/>
      <c r="F5" s="21"/>
      <c r="G5" s="20" t="s">
        <v>136</v>
      </c>
      <c r="H5" s="20"/>
      <c r="I5" s="54"/>
      <c r="J5" s="20"/>
      <c r="K5" s="20"/>
      <c r="L5" s="20"/>
      <c r="M5" s="20"/>
      <c r="N5" s="20"/>
      <c r="O5" s="20"/>
      <c r="P5" s="20"/>
      <c r="Q5" s="20"/>
      <c r="R5" s="53"/>
      <c r="S5" s="20"/>
      <c r="T5" s="20" t="s">
        <v>137</v>
      </c>
      <c r="U5" s="20"/>
      <c r="V5" s="54"/>
      <c r="W5" s="20"/>
      <c r="X5" s="20"/>
      <c r="Y5" s="20"/>
    </row>
    <row r="6" spans="1:26" s="1" customFormat="1" ht="24" customHeight="1">
      <c r="A6" s="20"/>
      <c r="B6" s="20"/>
      <c r="C6" s="53"/>
      <c r="D6" s="21" t="s">
        <v>138</v>
      </c>
      <c r="E6" s="32"/>
      <c r="F6" s="18"/>
      <c r="G6" s="20"/>
      <c r="H6" s="20"/>
      <c r="I6" s="53"/>
      <c r="J6" s="21" t="s">
        <v>139</v>
      </c>
      <c r="K6" s="55"/>
      <c r="L6" s="56"/>
      <c r="M6" s="20"/>
      <c r="N6" s="20"/>
      <c r="O6" s="54"/>
      <c r="P6" s="53"/>
      <c r="Q6" s="21" t="s">
        <v>140</v>
      </c>
      <c r="R6" s="32"/>
      <c r="S6" s="16"/>
      <c r="T6" s="20"/>
      <c r="U6" s="54"/>
      <c r="V6" s="53"/>
      <c r="W6" s="21" t="s">
        <v>141</v>
      </c>
      <c r="X6" s="55"/>
      <c r="Y6" s="20"/>
    </row>
    <row r="7" spans="1:26" s="1" customFormat="1" ht="24" customHeight="1">
      <c r="A7" s="20"/>
      <c r="B7" s="209">
        <v>1</v>
      </c>
      <c r="C7" s="209"/>
      <c r="D7" s="20"/>
      <c r="E7" s="209">
        <v>2</v>
      </c>
      <c r="F7" s="209"/>
      <c r="G7" s="20"/>
      <c r="H7" s="209">
        <v>3</v>
      </c>
      <c r="I7" s="209"/>
      <c r="J7" s="20"/>
      <c r="K7" s="209">
        <v>4</v>
      </c>
      <c r="L7" s="209"/>
      <c r="M7" s="20"/>
      <c r="N7" s="20"/>
      <c r="O7" s="209">
        <v>5</v>
      </c>
      <c r="P7" s="209"/>
      <c r="Q7" s="20"/>
      <c r="R7" s="209">
        <v>6</v>
      </c>
      <c r="S7" s="209"/>
      <c r="T7" s="20"/>
      <c r="U7" s="209">
        <v>7</v>
      </c>
      <c r="V7" s="209"/>
      <c r="W7" s="20"/>
      <c r="X7" s="209">
        <v>8</v>
      </c>
      <c r="Y7" s="209"/>
    </row>
    <row r="8" spans="1:26" s="1" customFormat="1" ht="39.950000000000003" customHeight="1">
      <c r="B8" s="388" t="str">
        <f>組み合わせ!P10</f>
        <v>栃木サッカークラブ　Ｕ－１２</v>
      </c>
      <c r="C8" s="388"/>
      <c r="D8" s="10"/>
      <c r="E8" s="388" t="str">
        <f>組み合わせ!P15</f>
        <v>ＴＥＡＭリフレＳＣ</v>
      </c>
      <c r="F8" s="388"/>
      <c r="G8" s="57"/>
      <c r="H8" s="392" t="str">
        <f>組み合わせ!P20</f>
        <v>ともぞうサッカークラブ</v>
      </c>
      <c r="I8" s="392"/>
      <c r="J8" s="57"/>
      <c r="K8" s="392" t="str">
        <f>組み合わせ!P25</f>
        <v>御厨フットボールクラブ</v>
      </c>
      <c r="L8" s="392"/>
      <c r="M8" s="57"/>
      <c r="N8" s="57"/>
      <c r="O8" s="392" t="str">
        <f>組み合わせ!Y25</f>
        <v>三島ＦＣ</v>
      </c>
      <c r="P8" s="392"/>
      <c r="Q8" s="57"/>
      <c r="R8" s="388" t="str">
        <f>組み合わせ!Y20</f>
        <v>ヴェルフェ矢板Ｕ－１２</v>
      </c>
      <c r="S8" s="388"/>
      <c r="T8" s="57"/>
      <c r="U8" s="388" t="str">
        <f>組み合わせ!Y15</f>
        <v>ＦＣ　ＶＡＬＯＮ</v>
      </c>
      <c r="V8" s="388"/>
      <c r="W8" s="57"/>
      <c r="X8" s="392" t="str">
        <f>組み合わせ!Y10</f>
        <v>ＦＥ.アトレチコ佐野</v>
      </c>
      <c r="Y8" s="392"/>
    </row>
    <row r="9" spans="1:26" s="1" customFormat="1" ht="39.950000000000003" customHeight="1">
      <c r="B9" s="388"/>
      <c r="C9" s="388"/>
      <c r="D9" s="10"/>
      <c r="E9" s="388"/>
      <c r="F9" s="388"/>
      <c r="G9" s="57"/>
      <c r="H9" s="392"/>
      <c r="I9" s="392"/>
      <c r="J9" s="57"/>
      <c r="K9" s="392"/>
      <c r="L9" s="392"/>
      <c r="M9" s="57"/>
      <c r="N9" s="57"/>
      <c r="O9" s="392"/>
      <c r="P9" s="392"/>
      <c r="Q9" s="57"/>
      <c r="R9" s="388"/>
      <c r="S9" s="388"/>
      <c r="T9" s="57"/>
      <c r="U9" s="388"/>
      <c r="V9" s="388"/>
      <c r="W9" s="57"/>
      <c r="X9" s="392"/>
      <c r="Y9" s="392"/>
    </row>
    <row r="10" spans="1:26" s="1" customFormat="1" ht="39.950000000000003" customHeight="1">
      <c r="B10" s="388"/>
      <c r="C10" s="388"/>
      <c r="D10" s="10"/>
      <c r="E10" s="388"/>
      <c r="F10" s="388"/>
      <c r="G10" s="57"/>
      <c r="H10" s="392"/>
      <c r="I10" s="392"/>
      <c r="J10" s="57"/>
      <c r="K10" s="392"/>
      <c r="L10" s="392"/>
      <c r="M10" s="57"/>
      <c r="N10" s="57"/>
      <c r="O10" s="392"/>
      <c r="P10" s="392"/>
      <c r="Q10" s="57"/>
      <c r="R10" s="388"/>
      <c r="S10" s="388"/>
      <c r="T10" s="57"/>
      <c r="U10" s="388"/>
      <c r="V10" s="388"/>
      <c r="W10" s="57"/>
      <c r="X10" s="392"/>
      <c r="Y10" s="392"/>
    </row>
    <row r="11" spans="1:26" s="1" customFormat="1" ht="39.950000000000003" customHeight="1">
      <c r="B11" s="388"/>
      <c r="C11" s="388"/>
      <c r="D11" s="10"/>
      <c r="E11" s="388"/>
      <c r="F11" s="388"/>
      <c r="G11" s="57"/>
      <c r="H11" s="392"/>
      <c r="I11" s="392"/>
      <c r="J11" s="57"/>
      <c r="K11" s="392"/>
      <c r="L11" s="392"/>
      <c r="M11" s="57"/>
      <c r="N11" s="57"/>
      <c r="O11" s="392"/>
      <c r="P11" s="392"/>
      <c r="Q11" s="57"/>
      <c r="R11" s="388"/>
      <c r="S11" s="388"/>
      <c r="T11" s="57"/>
      <c r="U11" s="388"/>
      <c r="V11" s="388"/>
      <c r="W11" s="57"/>
      <c r="X11" s="392"/>
      <c r="Y11" s="392"/>
    </row>
    <row r="12" spans="1:26" s="1" customFormat="1" ht="39.950000000000003" customHeight="1">
      <c r="B12" s="388"/>
      <c r="C12" s="388"/>
      <c r="D12" s="10"/>
      <c r="E12" s="388"/>
      <c r="F12" s="388"/>
      <c r="G12" s="57"/>
      <c r="H12" s="392"/>
      <c r="I12" s="392"/>
      <c r="J12" s="57"/>
      <c r="K12" s="392"/>
      <c r="L12" s="392"/>
      <c r="M12" s="57"/>
      <c r="N12" s="57"/>
      <c r="O12" s="392"/>
      <c r="P12" s="392"/>
      <c r="Q12" s="57"/>
      <c r="R12" s="388"/>
      <c r="S12" s="388"/>
      <c r="T12" s="57"/>
      <c r="U12" s="388"/>
      <c r="V12" s="388"/>
      <c r="W12" s="57"/>
      <c r="X12" s="392"/>
      <c r="Y12" s="392"/>
    </row>
    <row r="13" spans="1:26" s="1" customFormat="1" ht="13.5" customHeight="1"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6" s="1" customFormat="1" ht="24" customHeight="1">
      <c r="A14" s="393" t="s">
        <v>142</v>
      </c>
      <c r="B14" s="393"/>
      <c r="C14" s="393"/>
      <c r="D14" s="393"/>
      <c r="V14" s="394" t="s">
        <v>143</v>
      </c>
      <c r="W14" s="394"/>
      <c r="X14" s="394"/>
      <c r="Y14" s="394"/>
      <c r="Z14" s="35"/>
    </row>
    <row r="15" spans="1:26" s="1" customFormat="1" ht="18" customHeight="1">
      <c r="A15" s="293" t="s">
        <v>144</v>
      </c>
      <c r="B15" s="293"/>
      <c r="C15" s="288">
        <v>0.375</v>
      </c>
      <c r="D15" s="288"/>
      <c r="E15" s="291" t="str">
        <f>B8</f>
        <v>栃木サッカークラブ　Ｕ－１２</v>
      </c>
      <c r="F15" s="291"/>
      <c r="G15" s="291"/>
      <c r="H15" s="291"/>
      <c r="I15" s="291"/>
      <c r="J15" s="389">
        <f>L15+L17</f>
        <v>0</v>
      </c>
      <c r="K15" s="395" t="s">
        <v>145</v>
      </c>
      <c r="L15" s="24">
        <v>0</v>
      </c>
      <c r="M15" s="13" t="s">
        <v>146</v>
      </c>
      <c r="N15" s="24">
        <v>0</v>
      </c>
      <c r="O15" s="395" t="s">
        <v>147</v>
      </c>
      <c r="P15" s="389">
        <f>N15+N17</f>
        <v>0</v>
      </c>
      <c r="Q15" s="291" t="str">
        <f>E8</f>
        <v>ＴＥＡＭリフレＳＣ</v>
      </c>
      <c r="R15" s="291"/>
      <c r="S15" s="291"/>
      <c r="T15" s="291"/>
      <c r="U15" s="291"/>
      <c r="V15" s="238" t="s">
        <v>148</v>
      </c>
      <c r="W15" s="238"/>
      <c r="X15" s="238"/>
      <c r="Y15" s="238"/>
    </row>
    <row r="16" spans="1:26" s="1" customFormat="1" ht="18" customHeight="1">
      <c r="A16" s="293"/>
      <c r="B16" s="293"/>
      <c r="C16" s="288"/>
      <c r="D16" s="288"/>
      <c r="E16" s="291"/>
      <c r="F16" s="291"/>
      <c r="G16" s="291"/>
      <c r="H16" s="291"/>
      <c r="I16" s="291"/>
      <c r="J16" s="389"/>
      <c r="K16" s="395"/>
      <c r="L16" s="24"/>
      <c r="M16" s="13" t="s">
        <v>146</v>
      </c>
      <c r="N16" s="24"/>
      <c r="O16" s="395"/>
      <c r="P16" s="389"/>
      <c r="Q16" s="291"/>
      <c r="R16" s="291"/>
      <c r="S16" s="291"/>
      <c r="T16" s="291"/>
      <c r="U16" s="291"/>
      <c r="V16" s="238"/>
      <c r="W16" s="238"/>
      <c r="X16" s="238"/>
      <c r="Y16" s="238"/>
    </row>
    <row r="17" spans="1:25" s="1" customFormat="1" ht="18" customHeight="1">
      <c r="A17" s="293"/>
      <c r="B17" s="293"/>
      <c r="C17" s="288"/>
      <c r="D17" s="288"/>
      <c r="E17" s="291"/>
      <c r="F17" s="291"/>
      <c r="G17" s="291"/>
      <c r="H17" s="291"/>
      <c r="I17" s="291"/>
      <c r="J17" s="389"/>
      <c r="K17" s="395"/>
      <c r="L17" s="24">
        <v>0</v>
      </c>
      <c r="M17" s="13" t="s">
        <v>146</v>
      </c>
      <c r="N17" s="24">
        <v>0</v>
      </c>
      <c r="O17" s="395"/>
      <c r="P17" s="389"/>
      <c r="Q17" s="291"/>
      <c r="R17" s="291"/>
      <c r="S17" s="291"/>
      <c r="T17" s="291"/>
      <c r="U17" s="291"/>
      <c r="V17" s="238"/>
      <c r="W17" s="238"/>
      <c r="X17" s="238"/>
      <c r="Y17" s="238"/>
    </row>
    <row r="18" spans="1:25" s="1" customFormat="1" ht="9.9499999999999993" customHeight="1">
      <c r="B18" s="58"/>
      <c r="C18" s="176"/>
      <c r="D18" s="176"/>
      <c r="J18" s="59"/>
      <c r="K18" s="60"/>
      <c r="L18" s="61"/>
      <c r="M18" s="43"/>
      <c r="N18" s="61"/>
      <c r="O18" s="62"/>
      <c r="P18" s="61"/>
      <c r="V18" s="12"/>
      <c r="W18" s="12"/>
      <c r="X18" s="12"/>
      <c r="Y18" s="12"/>
    </row>
    <row r="19" spans="1:25" s="1" customFormat="1" ht="18" customHeight="1">
      <c r="A19" s="293" t="s">
        <v>149</v>
      </c>
      <c r="B19" s="293"/>
      <c r="C19" s="288">
        <v>0.375</v>
      </c>
      <c r="D19" s="288"/>
      <c r="E19" s="293" t="str">
        <f>H8</f>
        <v>ともぞうサッカークラブ</v>
      </c>
      <c r="F19" s="293"/>
      <c r="G19" s="293"/>
      <c r="H19" s="293"/>
      <c r="I19" s="293"/>
      <c r="J19" s="389">
        <f>L19+L21</f>
        <v>0</v>
      </c>
      <c r="K19" s="395" t="s">
        <v>145</v>
      </c>
      <c r="L19" s="24">
        <v>0</v>
      </c>
      <c r="M19" s="13" t="s">
        <v>146</v>
      </c>
      <c r="N19" s="24">
        <v>0</v>
      </c>
      <c r="O19" s="395" t="s">
        <v>147</v>
      </c>
      <c r="P19" s="389">
        <f>N19+N21</f>
        <v>0</v>
      </c>
      <c r="Q19" s="222" t="str">
        <f>K8</f>
        <v>御厨フットボールクラブ</v>
      </c>
      <c r="R19" s="222"/>
      <c r="S19" s="222"/>
      <c r="T19" s="222"/>
      <c r="U19" s="222"/>
      <c r="V19" s="238" t="s">
        <v>148</v>
      </c>
      <c r="W19" s="238"/>
      <c r="X19" s="238"/>
      <c r="Y19" s="238"/>
    </row>
    <row r="20" spans="1:25" s="1" customFormat="1" ht="18" customHeight="1">
      <c r="A20" s="293"/>
      <c r="B20" s="293"/>
      <c r="C20" s="288"/>
      <c r="D20" s="288"/>
      <c r="E20" s="293"/>
      <c r="F20" s="293"/>
      <c r="G20" s="293"/>
      <c r="H20" s="293"/>
      <c r="I20" s="293"/>
      <c r="J20" s="389"/>
      <c r="K20" s="395"/>
      <c r="L20" s="24"/>
      <c r="M20" s="13" t="s">
        <v>146</v>
      </c>
      <c r="N20" s="24"/>
      <c r="O20" s="395"/>
      <c r="P20" s="389"/>
      <c r="Q20" s="222"/>
      <c r="R20" s="222"/>
      <c r="S20" s="222"/>
      <c r="T20" s="222"/>
      <c r="U20" s="222"/>
      <c r="V20" s="238"/>
      <c r="W20" s="238"/>
      <c r="X20" s="238"/>
      <c r="Y20" s="238"/>
    </row>
    <row r="21" spans="1:25" s="1" customFormat="1" ht="18" customHeight="1">
      <c r="A21" s="293"/>
      <c r="B21" s="293"/>
      <c r="C21" s="288"/>
      <c r="D21" s="288"/>
      <c r="E21" s="293"/>
      <c r="F21" s="293"/>
      <c r="G21" s="293"/>
      <c r="H21" s="293"/>
      <c r="I21" s="293"/>
      <c r="J21" s="389"/>
      <c r="K21" s="395"/>
      <c r="L21" s="24">
        <v>0</v>
      </c>
      <c r="M21" s="13" t="s">
        <v>146</v>
      </c>
      <c r="N21" s="24">
        <v>0</v>
      </c>
      <c r="O21" s="395"/>
      <c r="P21" s="389"/>
      <c r="Q21" s="222"/>
      <c r="R21" s="222"/>
      <c r="S21" s="222"/>
      <c r="T21" s="222"/>
      <c r="U21" s="222"/>
      <c r="V21" s="238"/>
      <c r="W21" s="238"/>
      <c r="X21" s="238"/>
      <c r="Y21" s="238"/>
    </row>
    <row r="22" spans="1:25" s="1" customFormat="1" ht="9.9499999999999993" customHeight="1">
      <c r="B22" s="58"/>
      <c r="C22" s="176"/>
      <c r="D22" s="176"/>
      <c r="J22" s="59"/>
      <c r="K22" s="60"/>
      <c r="L22" s="61"/>
      <c r="M22" s="43"/>
      <c r="N22" s="61"/>
      <c r="O22" s="62"/>
      <c r="P22" s="61"/>
      <c r="V22" s="12"/>
      <c r="W22" s="12"/>
      <c r="X22" s="12"/>
      <c r="Y22" s="12"/>
    </row>
    <row r="23" spans="1:25" s="1" customFormat="1" ht="18" customHeight="1">
      <c r="A23" s="293" t="s">
        <v>150</v>
      </c>
      <c r="B23" s="293"/>
      <c r="C23" s="288">
        <v>0.41666666666666669</v>
      </c>
      <c r="D23" s="288"/>
      <c r="E23" s="291" t="str">
        <f>O8</f>
        <v>三島ＦＣ</v>
      </c>
      <c r="F23" s="291"/>
      <c r="G23" s="291"/>
      <c r="H23" s="291"/>
      <c r="I23" s="291"/>
      <c r="J23" s="389">
        <f>L23+L25</f>
        <v>0</v>
      </c>
      <c r="K23" s="395" t="s">
        <v>145</v>
      </c>
      <c r="L23" s="24">
        <v>0</v>
      </c>
      <c r="M23" s="13" t="s">
        <v>146</v>
      </c>
      <c r="N23" s="24">
        <v>0</v>
      </c>
      <c r="O23" s="395" t="s">
        <v>147</v>
      </c>
      <c r="P23" s="389">
        <f>N23+N25</f>
        <v>0</v>
      </c>
      <c r="Q23" s="293" t="str">
        <f>R8</f>
        <v>ヴェルフェ矢板Ｕ－１２</v>
      </c>
      <c r="R23" s="293"/>
      <c r="S23" s="293"/>
      <c r="T23" s="293"/>
      <c r="U23" s="293"/>
      <c r="V23" s="238" t="s">
        <v>148</v>
      </c>
      <c r="W23" s="238"/>
      <c r="X23" s="238"/>
      <c r="Y23" s="238"/>
    </row>
    <row r="24" spans="1:25" s="1" customFormat="1" ht="18" customHeight="1">
      <c r="A24" s="293"/>
      <c r="B24" s="293"/>
      <c r="C24" s="288"/>
      <c r="D24" s="288"/>
      <c r="E24" s="291"/>
      <c r="F24" s="291"/>
      <c r="G24" s="291"/>
      <c r="H24" s="291"/>
      <c r="I24" s="291"/>
      <c r="J24" s="389"/>
      <c r="K24" s="395"/>
      <c r="L24" s="24"/>
      <c r="M24" s="13" t="s">
        <v>146</v>
      </c>
      <c r="N24" s="24"/>
      <c r="O24" s="395"/>
      <c r="P24" s="389"/>
      <c r="Q24" s="293"/>
      <c r="R24" s="293"/>
      <c r="S24" s="293"/>
      <c r="T24" s="293"/>
      <c r="U24" s="293"/>
      <c r="V24" s="238"/>
      <c r="W24" s="238"/>
      <c r="X24" s="238"/>
      <c r="Y24" s="238"/>
    </row>
    <row r="25" spans="1:25" s="1" customFormat="1" ht="18" customHeight="1">
      <c r="A25" s="293"/>
      <c r="B25" s="293"/>
      <c r="C25" s="288"/>
      <c r="D25" s="288"/>
      <c r="E25" s="291"/>
      <c r="F25" s="291"/>
      <c r="G25" s="291"/>
      <c r="H25" s="291"/>
      <c r="I25" s="291"/>
      <c r="J25" s="389"/>
      <c r="K25" s="395"/>
      <c r="L25" s="24">
        <v>0</v>
      </c>
      <c r="M25" s="13" t="s">
        <v>146</v>
      </c>
      <c r="N25" s="24">
        <v>0</v>
      </c>
      <c r="O25" s="395"/>
      <c r="P25" s="389"/>
      <c r="Q25" s="293"/>
      <c r="R25" s="293"/>
      <c r="S25" s="293"/>
      <c r="T25" s="293"/>
      <c r="U25" s="293"/>
      <c r="V25" s="238"/>
      <c r="W25" s="238"/>
      <c r="X25" s="238"/>
      <c r="Y25" s="238"/>
    </row>
    <row r="26" spans="1:25" s="1" customFormat="1" ht="9.9499999999999993" customHeight="1">
      <c r="B26" s="58"/>
      <c r="C26" s="176"/>
      <c r="D26" s="176"/>
      <c r="J26" s="59"/>
      <c r="K26" s="60"/>
      <c r="L26" s="61"/>
      <c r="M26" s="43"/>
      <c r="N26" s="61"/>
      <c r="O26" s="62"/>
      <c r="P26" s="61"/>
      <c r="V26" s="12"/>
      <c r="W26" s="12"/>
      <c r="X26" s="12"/>
      <c r="Y26" s="12"/>
    </row>
    <row r="27" spans="1:25" s="1" customFormat="1" ht="18" customHeight="1">
      <c r="A27" s="293" t="s">
        <v>151</v>
      </c>
      <c r="B27" s="293"/>
      <c r="C27" s="288">
        <v>0.41666666666666669</v>
      </c>
      <c r="D27" s="288"/>
      <c r="E27" s="291" t="str">
        <f>U8</f>
        <v>ＦＣ　ＶＡＬＯＮ</v>
      </c>
      <c r="F27" s="291"/>
      <c r="G27" s="291"/>
      <c r="H27" s="291"/>
      <c r="I27" s="291"/>
      <c r="J27" s="389">
        <f>L27+L29</f>
        <v>0</v>
      </c>
      <c r="K27" s="395" t="s">
        <v>145</v>
      </c>
      <c r="L27" s="24">
        <v>0</v>
      </c>
      <c r="M27" s="13" t="s">
        <v>146</v>
      </c>
      <c r="N27" s="24">
        <v>0</v>
      </c>
      <c r="O27" s="395" t="s">
        <v>147</v>
      </c>
      <c r="P27" s="389">
        <f>N27+N29</f>
        <v>0</v>
      </c>
      <c r="Q27" s="222" t="str">
        <f>X8</f>
        <v>ＦＥ.アトレチコ佐野</v>
      </c>
      <c r="R27" s="222"/>
      <c r="S27" s="222"/>
      <c r="T27" s="222"/>
      <c r="U27" s="222"/>
      <c r="V27" s="238" t="s">
        <v>148</v>
      </c>
      <c r="W27" s="238"/>
      <c r="X27" s="238"/>
      <c r="Y27" s="238"/>
    </row>
    <row r="28" spans="1:25" s="1" customFormat="1" ht="18" customHeight="1">
      <c r="A28" s="293"/>
      <c r="B28" s="293"/>
      <c r="C28" s="288"/>
      <c r="D28" s="288"/>
      <c r="E28" s="291"/>
      <c r="F28" s="291"/>
      <c r="G28" s="291"/>
      <c r="H28" s="291"/>
      <c r="I28" s="291"/>
      <c r="J28" s="389"/>
      <c r="K28" s="395"/>
      <c r="L28" s="24"/>
      <c r="M28" s="13" t="s">
        <v>146</v>
      </c>
      <c r="N28" s="24"/>
      <c r="O28" s="395"/>
      <c r="P28" s="389"/>
      <c r="Q28" s="222"/>
      <c r="R28" s="222"/>
      <c r="S28" s="222"/>
      <c r="T28" s="222"/>
      <c r="U28" s="222"/>
      <c r="V28" s="238"/>
      <c r="W28" s="238"/>
      <c r="X28" s="238"/>
      <c r="Y28" s="238"/>
    </row>
    <row r="29" spans="1:25" s="1" customFormat="1" ht="18" customHeight="1">
      <c r="A29" s="293"/>
      <c r="B29" s="293"/>
      <c r="C29" s="288"/>
      <c r="D29" s="288"/>
      <c r="E29" s="291"/>
      <c r="F29" s="291"/>
      <c r="G29" s="291"/>
      <c r="H29" s="291"/>
      <c r="I29" s="291"/>
      <c r="J29" s="389"/>
      <c r="K29" s="395"/>
      <c r="L29" s="24">
        <v>0</v>
      </c>
      <c r="M29" s="13" t="s">
        <v>146</v>
      </c>
      <c r="N29" s="24">
        <v>0</v>
      </c>
      <c r="O29" s="395"/>
      <c r="P29" s="389"/>
      <c r="Q29" s="222"/>
      <c r="R29" s="222"/>
      <c r="S29" s="222"/>
      <c r="T29" s="222"/>
      <c r="U29" s="222"/>
      <c r="V29" s="238"/>
      <c r="W29" s="238"/>
      <c r="X29" s="238"/>
      <c r="Y29" s="238"/>
    </row>
    <row r="30" spans="1:25" s="1" customFormat="1" ht="9.9499999999999993" customHeight="1">
      <c r="A30" s="63"/>
      <c r="B30" s="58"/>
      <c r="C30" s="42"/>
      <c r="D30" s="42"/>
      <c r="F30" s="43"/>
      <c r="G30" s="43"/>
      <c r="H30" s="43"/>
      <c r="I30" s="43"/>
      <c r="J30" s="24"/>
      <c r="K30" s="64"/>
      <c r="L30" s="24"/>
      <c r="M30" s="12"/>
      <c r="N30" s="24"/>
      <c r="O30" s="64"/>
      <c r="P30" s="24"/>
      <c r="Q30" s="58"/>
      <c r="R30" s="58"/>
      <c r="S30" s="58"/>
      <c r="T30" s="58"/>
      <c r="V30" s="16"/>
      <c r="W30" s="16"/>
      <c r="X30" s="16"/>
      <c r="Y30" s="16"/>
    </row>
    <row r="31" spans="1:25" s="1" customFormat="1" ht="24" customHeight="1">
      <c r="A31" s="393" t="s">
        <v>152</v>
      </c>
      <c r="B31" s="393"/>
      <c r="C31" s="393"/>
      <c r="D31" s="393"/>
      <c r="J31" s="65"/>
      <c r="L31" s="65"/>
      <c r="N31" s="65"/>
      <c r="P31" s="65"/>
      <c r="V31" s="12"/>
      <c r="W31" s="12"/>
      <c r="X31" s="12"/>
      <c r="Y31" s="12"/>
    </row>
    <row r="32" spans="1:25" s="1" customFormat="1" ht="18" customHeight="1">
      <c r="A32" s="293" t="s">
        <v>153</v>
      </c>
      <c r="B32" s="293"/>
      <c r="C32" s="288">
        <v>0.5</v>
      </c>
      <c r="D32" s="288"/>
      <c r="E32" s="291" t="s">
        <v>154</v>
      </c>
      <c r="F32" s="291"/>
      <c r="G32" s="291"/>
      <c r="H32" s="291"/>
      <c r="I32" s="291"/>
      <c r="J32" s="389">
        <f>L32+L34</f>
        <v>0</v>
      </c>
      <c r="K32" s="395" t="s">
        <v>145</v>
      </c>
      <c r="L32" s="24">
        <v>0</v>
      </c>
      <c r="M32" s="13" t="s">
        <v>146</v>
      </c>
      <c r="N32" s="24">
        <v>0</v>
      </c>
      <c r="O32" s="395" t="s">
        <v>147</v>
      </c>
      <c r="P32" s="389">
        <f>N32+N34</f>
        <v>0</v>
      </c>
      <c r="Q32" s="291" t="s">
        <v>155</v>
      </c>
      <c r="R32" s="291"/>
      <c r="S32" s="291"/>
      <c r="T32" s="291"/>
      <c r="U32" s="291"/>
      <c r="V32" s="238" t="s">
        <v>148</v>
      </c>
      <c r="W32" s="238"/>
      <c r="X32" s="238"/>
      <c r="Y32" s="238"/>
    </row>
    <row r="33" spans="1:25" s="1" customFormat="1" ht="18" customHeight="1">
      <c r="A33" s="293"/>
      <c r="B33" s="293"/>
      <c r="C33" s="288"/>
      <c r="D33" s="288"/>
      <c r="E33" s="291"/>
      <c r="F33" s="291"/>
      <c r="G33" s="291"/>
      <c r="H33" s="291"/>
      <c r="I33" s="291"/>
      <c r="J33" s="389"/>
      <c r="K33" s="395"/>
      <c r="L33" s="24"/>
      <c r="M33" s="13" t="s">
        <v>146</v>
      </c>
      <c r="N33" s="24"/>
      <c r="O33" s="395"/>
      <c r="P33" s="389"/>
      <c r="Q33" s="291"/>
      <c r="R33" s="291"/>
      <c r="S33" s="291"/>
      <c r="T33" s="291"/>
      <c r="U33" s="291"/>
      <c r="V33" s="238"/>
      <c r="W33" s="238"/>
      <c r="X33" s="238"/>
      <c r="Y33" s="238"/>
    </row>
    <row r="34" spans="1:25" s="1" customFormat="1" ht="18" customHeight="1">
      <c r="A34" s="293"/>
      <c r="B34" s="293"/>
      <c r="C34" s="288"/>
      <c r="D34" s="288"/>
      <c r="E34" s="291"/>
      <c r="F34" s="291"/>
      <c r="G34" s="291"/>
      <c r="H34" s="291"/>
      <c r="I34" s="291"/>
      <c r="J34" s="389"/>
      <c r="K34" s="395"/>
      <c r="L34" s="24">
        <v>0</v>
      </c>
      <c r="M34" s="13" t="s">
        <v>146</v>
      </c>
      <c r="N34" s="24">
        <v>0</v>
      </c>
      <c r="O34" s="395"/>
      <c r="P34" s="389"/>
      <c r="Q34" s="291"/>
      <c r="R34" s="291"/>
      <c r="S34" s="291"/>
      <c r="T34" s="291"/>
      <c r="U34" s="291"/>
      <c r="V34" s="238"/>
      <c r="W34" s="238"/>
      <c r="X34" s="238"/>
      <c r="Y34" s="238"/>
    </row>
    <row r="35" spans="1:25" s="1" customFormat="1" ht="9.9499999999999993" customHeight="1">
      <c r="B35" s="58"/>
      <c r="C35" s="176"/>
      <c r="D35" s="176"/>
      <c r="J35" s="65"/>
      <c r="L35" s="65"/>
      <c r="N35" s="65"/>
      <c r="P35" s="65"/>
      <c r="V35" s="12"/>
      <c r="W35" s="12"/>
      <c r="X35" s="12"/>
      <c r="Y35" s="12"/>
    </row>
    <row r="36" spans="1:25" s="1" customFormat="1" ht="18" customHeight="1">
      <c r="A36" s="293" t="s">
        <v>156</v>
      </c>
      <c r="B36" s="293"/>
      <c r="C36" s="288">
        <v>0.5</v>
      </c>
      <c r="D36" s="288"/>
      <c r="E36" s="291" t="s">
        <v>157</v>
      </c>
      <c r="F36" s="291"/>
      <c r="G36" s="291"/>
      <c r="H36" s="291"/>
      <c r="I36" s="291"/>
      <c r="J36" s="389">
        <f>L36+L38</f>
        <v>0</v>
      </c>
      <c r="K36" s="395" t="s">
        <v>145</v>
      </c>
      <c r="L36" s="24">
        <v>0</v>
      </c>
      <c r="M36" s="13" t="s">
        <v>146</v>
      </c>
      <c r="N36" s="24">
        <v>0</v>
      </c>
      <c r="O36" s="395" t="s">
        <v>147</v>
      </c>
      <c r="P36" s="389">
        <f>N36+N38</f>
        <v>0</v>
      </c>
      <c r="Q36" s="222" t="s">
        <v>158</v>
      </c>
      <c r="R36" s="222"/>
      <c r="S36" s="222"/>
      <c r="T36" s="222"/>
      <c r="U36" s="222"/>
      <c r="V36" s="238" t="s">
        <v>148</v>
      </c>
      <c r="W36" s="238"/>
      <c r="X36" s="238"/>
      <c r="Y36" s="238"/>
    </row>
    <row r="37" spans="1:25" s="1" customFormat="1" ht="18" customHeight="1">
      <c r="A37" s="293"/>
      <c r="B37" s="293"/>
      <c r="C37" s="288"/>
      <c r="D37" s="288"/>
      <c r="E37" s="291"/>
      <c r="F37" s="291"/>
      <c r="G37" s="291"/>
      <c r="H37" s="291"/>
      <c r="I37" s="291"/>
      <c r="J37" s="389"/>
      <c r="K37" s="395"/>
      <c r="L37" s="24"/>
      <c r="M37" s="13" t="s">
        <v>146</v>
      </c>
      <c r="N37" s="24"/>
      <c r="O37" s="395"/>
      <c r="P37" s="389"/>
      <c r="Q37" s="222"/>
      <c r="R37" s="222"/>
      <c r="S37" s="222"/>
      <c r="T37" s="222"/>
      <c r="U37" s="222"/>
      <c r="V37" s="238"/>
      <c r="W37" s="238"/>
      <c r="X37" s="238"/>
      <c r="Y37" s="238"/>
    </row>
    <row r="38" spans="1:25" s="1" customFormat="1" ht="18" customHeight="1">
      <c r="A38" s="293"/>
      <c r="B38" s="293"/>
      <c r="C38" s="288"/>
      <c r="D38" s="288"/>
      <c r="E38" s="291"/>
      <c r="F38" s="291"/>
      <c r="G38" s="291"/>
      <c r="H38" s="291"/>
      <c r="I38" s="291"/>
      <c r="J38" s="389"/>
      <c r="K38" s="395"/>
      <c r="L38" s="24">
        <v>0</v>
      </c>
      <c r="M38" s="13" t="s">
        <v>146</v>
      </c>
      <c r="N38" s="24">
        <v>0</v>
      </c>
      <c r="O38" s="395"/>
      <c r="P38" s="389"/>
      <c r="Q38" s="222"/>
      <c r="R38" s="222"/>
      <c r="S38" s="222"/>
      <c r="T38" s="222"/>
      <c r="U38" s="222"/>
      <c r="V38" s="238"/>
      <c r="W38" s="238"/>
      <c r="X38" s="238"/>
      <c r="Y38" s="238"/>
    </row>
    <row r="39" spans="1:25" s="1" customFormat="1" ht="9.9499999999999993" customHeight="1">
      <c r="A39" s="63"/>
      <c r="B39" s="58"/>
      <c r="C39" s="42"/>
      <c r="D39" s="42"/>
      <c r="F39" s="43"/>
      <c r="G39" s="43"/>
      <c r="H39" s="43"/>
      <c r="I39" s="43"/>
      <c r="J39" s="24"/>
      <c r="K39" s="64"/>
      <c r="L39" s="24"/>
      <c r="M39" s="12"/>
      <c r="N39" s="24"/>
      <c r="O39" s="64"/>
      <c r="P39" s="24"/>
      <c r="Q39" s="58"/>
      <c r="R39" s="58"/>
      <c r="S39" s="58"/>
      <c r="T39" s="58"/>
      <c r="V39" s="16"/>
      <c r="W39" s="16"/>
      <c r="X39" s="16"/>
      <c r="Y39" s="16"/>
    </row>
    <row r="40" spans="1:25" s="1" customFormat="1" ht="24" customHeight="1">
      <c r="A40" s="393" t="s">
        <v>159</v>
      </c>
      <c r="B40" s="393"/>
      <c r="C40" s="393"/>
      <c r="D40" s="393"/>
      <c r="J40" s="65"/>
      <c r="L40" s="65"/>
      <c r="N40" s="65"/>
      <c r="P40" s="65"/>
    </row>
    <row r="41" spans="1:25" s="1" customFormat="1" ht="18" customHeight="1">
      <c r="A41" s="293" t="s">
        <v>160</v>
      </c>
      <c r="B41" s="293"/>
      <c r="C41" s="288">
        <v>0.58333333333333337</v>
      </c>
      <c r="D41" s="288"/>
      <c r="E41" s="291" t="s">
        <v>161</v>
      </c>
      <c r="F41" s="291"/>
      <c r="G41" s="291"/>
      <c r="H41" s="291"/>
      <c r="I41" s="291"/>
      <c r="J41" s="396">
        <f>L41+L42+L43</f>
        <v>0</v>
      </c>
      <c r="K41" s="397" t="s">
        <v>145</v>
      </c>
      <c r="L41" s="24">
        <v>0</v>
      </c>
      <c r="M41" s="13" t="s">
        <v>146</v>
      </c>
      <c r="N41" s="24">
        <v>0</v>
      </c>
      <c r="O41" s="397" t="s">
        <v>147</v>
      </c>
      <c r="P41" s="396">
        <f>N41+N42+N43</f>
        <v>0</v>
      </c>
      <c r="Q41" s="291" t="s">
        <v>162</v>
      </c>
      <c r="R41" s="291"/>
      <c r="S41" s="291"/>
      <c r="T41" s="291"/>
      <c r="U41" s="291"/>
      <c r="V41" s="238" t="s">
        <v>148</v>
      </c>
      <c r="W41" s="238"/>
      <c r="X41" s="238"/>
      <c r="Y41" s="238"/>
    </row>
    <row r="42" spans="1:25" s="1" customFormat="1" ht="18" customHeight="1">
      <c r="A42" s="293"/>
      <c r="B42" s="293"/>
      <c r="C42" s="288"/>
      <c r="D42" s="288"/>
      <c r="E42" s="291"/>
      <c r="F42" s="291"/>
      <c r="G42" s="291"/>
      <c r="H42" s="291"/>
      <c r="I42" s="291"/>
      <c r="J42" s="396"/>
      <c r="K42" s="397"/>
      <c r="L42" s="24">
        <v>0</v>
      </c>
      <c r="M42" s="13" t="s">
        <v>146</v>
      </c>
      <c r="N42" s="24">
        <v>0</v>
      </c>
      <c r="O42" s="397"/>
      <c r="P42" s="396"/>
      <c r="Q42" s="291"/>
      <c r="R42" s="291"/>
      <c r="S42" s="291"/>
      <c r="T42" s="291"/>
      <c r="U42" s="291"/>
      <c r="V42" s="238"/>
      <c r="W42" s="238"/>
      <c r="X42" s="238"/>
      <c r="Y42" s="238"/>
    </row>
    <row r="43" spans="1:25" s="1" customFormat="1" ht="18" customHeight="1">
      <c r="A43" s="293"/>
      <c r="B43" s="293"/>
      <c r="C43" s="288"/>
      <c r="D43" s="288"/>
      <c r="E43" s="291"/>
      <c r="F43" s="291"/>
      <c r="G43" s="291"/>
      <c r="H43" s="291"/>
      <c r="I43" s="291"/>
      <c r="J43" s="396"/>
      <c r="K43" s="397"/>
      <c r="L43" s="24">
        <v>0</v>
      </c>
      <c r="M43" s="13" t="s">
        <v>146</v>
      </c>
      <c r="N43" s="24">
        <v>0</v>
      </c>
      <c r="O43" s="397"/>
      <c r="P43" s="396"/>
      <c r="Q43" s="291"/>
      <c r="R43" s="291"/>
      <c r="S43" s="291"/>
      <c r="T43" s="291"/>
      <c r="U43" s="291"/>
      <c r="V43" s="238"/>
      <c r="W43" s="238"/>
      <c r="X43" s="238"/>
      <c r="Y43" s="238"/>
    </row>
    <row r="44" spans="1:25" ht="11.1" customHeight="1"/>
    <row r="45" spans="1:25" ht="30.75">
      <c r="A45" s="66" t="s">
        <v>163</v>
      </c>
      <c r="B45" s="47"/>
      <c r="C45" s="67"/>
      <c r="D45" s="67"/>
      <c r="E45" s="68"/>
      <c r="F45" s="68"/>
      <c r="G45" s="68"/>
      <c r="H45" s="68"/>
      <c r="I45" s="65"/>
      <c r="J45" s="44"/>
      <c r="K45" s="12"/>
      <c r="L45" s="12"/>
      <c r="M45" s="12"/>
      <c r="N45" s="44"/>
      <c r="O45" s="24"/>
      <c r="P45" s="68"/>
      <c r="Q45" s="68"/>
      <c r="R45" s="68"/>
      <c r="S45" s="68"/>
      <c r="T45" s="47"/>
      <c r="U45" s="47"/>
      <c r="V45" s="47"/>
      <c r="W45" s="47"/>
    </row>
    <row r="46" spans="1:25" ht="28.5">
      <c r="A46" s="1"/>
      <c r="B46" s="47"/>
      <c r="C46" s="67"/>
      <c r="D46" s="67"/>
      <c r="E46" s="68"/>
      <c r="F46" s="68"/>
      <c r="G46" s="68"/>
      <c r="H46" s="68"/>
      <c r="I46" s="65"/>
      <c r="J46" s="44"/>
      <c r="K46" s="12"/>
      <c r="L46" s="12"/>
      <c r="M46" s="69" t="s">
        <v>164</v>
      </c>
      <c r="N46" s="44"/>
      <c r="O46" s="70"/>
      <c r="P46" s="70"/>
      <c r="Q46" s="70"/>
      <c r="R46" s="70"/>
      <c r="S46" s="70"/>
      <c r="T46" s="71"/>
      <c r="U46" s="71"/>
      <c r="V46" s="71"/>
      <c r="W46" s="71"/>
    </row>
    <row r="47" spans="1:25" ht="24.95" customHeight="1">
      <c r="B47" s="403" t="s">
        <v>165</v>
      </c>
      <c r="C47" s="403"/>
      <c r="D47" s="398"/>
      <c r="E47" s="398"/>
      <c r="F47" s="398"/>
      <c r="G47" s="398"/>
      <c r="H47" s="398"/>
      <c r="I47" s="398"/>
      <c r="J47" s="398"/>
      <c r="K47" s="398"/>
      <c r="N47" s="390">
        <v>1</v>
      </c>
      <c r="O47" s="384" t="s">
        <v>166</v>
      </c>
      <c r="P47" s="384"/>
      <c r="Q47" s="384"/>
      <c r="R47" s="384"/>
      <c r="T47" s="390">
        <v>9</v>
      </c>
      <c r="U47" s="384" t="s">
        <v>166</v>
      </c>
      <c r="V47" s="384"/>
      <c r="W47" s="384"/>
      <c r="X47" s="384"/>
    </row>
    <row r="48" spans="1:25" ht="12.95" customHeight="1">
      <c r="B48" s="404"/>
      <c r="C48" s="404"/>
      <c r="D48" s="399"/>
      <c r="E48" s="399"/>
      <c r="F48" s="399"/>
      <c r="G48" s="399"/>
      <c r="H48" s="399"/>
      <c r="I48" s="399"/>
      <c r="J48" s="399"/>
      <c r="K48" s="399"/>
      <c r="N48" s="391"/>
      <c r="O48" s="385"/>
      <c r="P48" s="385"/>
      <c r="Q48" s="385"/>
      <c r="R48" s="385"/>
      <c r="T48" s="391"/>
      <c r="U48" s="385"/>
      <c r="V48" s="385"/>
      <c r="W48" s="385"/>
      <c r="X48" s="385"/>
    </row>
    <row r="49" spans="2:24" ht="9.9499999999999993" customHeight="1">
      <c r="B49" s="72"/>
      <c r="C49" s="72"/>
      <c r="D49" s="69"/>
      <c r="N49" s="71"/>
      <c r="T49" s="71"/>
      <c r="U49" s="35"/>
      <c r="V49" s="35"/>
      <c r="W49" s="35"/>
      <c r="X49" s="35"/>
    </row>
    <row r="50" spans="2:24" ht="24.95" customHeight="1">
      <c r="B50" s="403" t="s">
        <v>167</v>
      </c>
      <c r="C50" s="403"/>
      <c r="D50" s="400"/>
      <c r="E50" s="400"/>
      <c r="F50" s="400"/>
      <c r="G50" s="400"/>
      <c r="H50" s="400"/>
      <c r="I50" s="400"/>
      <c r="J50" s="400"/>
      <c r="K50" s="400"/>
      <c r="N50" s="390">
        <v>2</v>
      </c>
      <c r="O50" s="384" t="s">
        <v>166</v>
      </c>
      <c r="P50" s="384"/>
      <c r="Q50" s="384"/>
      <c r="R50" s="384"/>
      <c r="T50" s="390">
        <v>10</v>
      </c>
      <c r="U50" s="384" t="s">
        <v>166</v>
      </c>
      <c r="V50" s="384"/>
      <c r="W50" s="384"/>
      <c r="X50" s="384"/>
    </row>
    <row r="51" spans="2:24" ht="12.95" customHeight="1">
      <c r="B51" s="404"/>
      <c r="C51" s="404"/>
      <c r="D51" s="401"/>
      <c r="E51" s="401"/>
      <c r="F51" s="401"/>
      <c r="G51" s="401"/>
      <c r="H51" s="401"/>
      <c r="I51" s="401"/>
      <c r="J51" s="401"/>
      <c r="K51" s="401"/>
      <c r="N51" s="391"/>
      <c r="O51" s="385"/>
      <c r="P51" s="385"/>
      <c r="Q51" s="385"/>
      <c r="R51" s="385"/>
      <c r="T51" s="391"/>
      <c r="U51" s="385"/>
      <c r="V51" s="385"/>
      <c r="W51" s="385"/>
      <c r="X51" s="385"/>
    </row>
    <row r="52" spans="2:24" ht="9.9499999999999993" customHeight="1">
      <c r="B52" s="69"/>
      <c r="C52" s="69"/>
      <c r="D52" s="69"/>
      <c r="E52" s="69"/>
      <c r="F52" s="69"/>
      <c r="G52" s="69"/>
      <c r="H52" s="69"/>
      <c r="I52" s="69"/>
      <c r="J52" s="69"/>
      <c r="N52" s="71"/>
    </row>
    <row r="53" spans="2:24" ht="24.95" customHeight="1"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N53" s="390">
        <v>3</v>
      </c>
      <c r="O53" s="384" t="s">
        <v>166</v>
      </c>
      <c r="P53" s="384"/>
      <c r="Q53" s="384"/>
      <c r="R53" s="384"/>
      <c r="T53" s="390">
        <v>11</v>
      </c>
      <c r="U53" s="384" t="s">
        <v>166</v>
      </c>
      <c r="V53" s="384"/>
      <c r="W53" s="384"/>
      <c r="X53" s="384"/>
    </row>
    <row r="54" spans="2:24" ht="12.95" customHeight="1"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N54" s="391"/>
      <c r="O54" s="385"/>
      <c r="P54" s="385"/>
      <c r="Q54" s="385"/>
      <c r="R54" s="385"/>
      <c r="T54" s="391"/>
      <c r="U54" s="385"/>
      <c r="V54" s="385"/>
      <c r="W54" s="385"/>
      <c r="X54" s="385"/>
    </row>
    <row r="55" spans="2:24" ht="9.9499999999999993" customHeight="1">
      <c r="B55" s="69"/>
      <c r="C55" s="69"/>
      <c r="D55" s="69"/>
      <c r="N55" s="71"/>
      <c r="T55" s="47"/>
      <c r="X55" s="47"/>
    </row>
    <row r="56" spans="2:24" ht="24.95" customHeight="1">
      <c r="B56" s="398" t="s">
        <v>168</v>
      </c>
      <c r="C56" s="398"/>
      <c r="D56" s="398"/>
      <c r="E56" s="398"/>
      <c r="F56" s="398"/>
      <c r="G56" s="398"/>
      <c r="H56" s="398"/>
      <c r="I56" s="398"/>
      <c r="J56" s="398"/>
      <c r="K56" s="398"/>
      <c r="N56" s="390">
        <v>4</v>
      </c>
      <c r="O56" s="384" t="s">
        <v>166</v>
      </c>
      <c r="P56" s="384"/>
      <c r="Q56" s="384"/>
      <c r="R56" s="384"/>
      <c r="T56" s="390">
        <v>12</v>
      </c>
      <c r="U56" s="384" t="s">
        <v>166</v>
      </c>
      <c r="V56" s="384"/>
      <c r="W56" s="384"/>
      <c r="X56" s="384"/>
    </row>
    <row r="57" spans="2:24" ht="12.95" customHeight="1"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N57" s="391"/>
      <c r="O57" s="385"/>
      <c r="P57" s="385"/>
      <c r="Q57" s="385"/>
      <c r="R57" s="385"/>
      <c r="T57" s="391"/>
      <c r="U57" s="385"/>
      <c r="V57" s="385"/>
      <c r="W57" s="385"/>
      <c r="X57" s="385"/>
    </row>
    <row r="58" spans="2:24" ht="9.9499999999999993" customHeight="1">
      <c r="B58" s="69"/>
      <c r="C58" s="69"/>
      <c r="D58" s="69"/>
      <c r="N58" s="71"/>
      <c r="O58" s="35"/>
      <c r="P58" s="35"/>
      <c r="Q58" s="35"/>
      <c r="R58" s="35"/>
      <c r="T58" s="71"/>
      <c r="X58" s="47"/>
    </row>
    <row r="59" spans="2:24" ht="24.95" customHeight="1">
      <c r="B59" s="398" t="s">
        <v>168</v>
      </c>
      <c r="C59" s="398"/>
      <c r="D59" s="400"/>
      <c r="E59" s="400"/>
      <c r="F59" s="400"/>
      <c r="G59" s="400"/>
      <c r="H59" s="400"/>
      <c r="I59" s="400"/>
      <c r="J59" s="400"/>
      <c r="K59" s="400"/>
      <c r="N59" s="390">
        <v>5</v>
      </c>
      <c r="O59" s="384" t="s">
        <v>166</v>
      </c>
      <c r="P59" s="384"/>
      <c r="Q59" s="384"/>
      <c r="R59" s="384"/>
      <c r="T59" s="47">
        <v>13</v>
      </c>
      <c r="U59" s="384" t="s">
        <v>166</v>
      </c>
      <c r="V59" s="384"/>
      <c r="W59" s="384"/>
      <c r="X59" s="384"/>
    </row>
    <row r="60" spans="2:24" ht="12.95" customHeight="1">
      <c r="B60" s="399"/>
      <c r="C60" s="399"/>
      <c r="D60" s="401"/>
      <c r="E60" s="401"/>
      <c r="F60" s="401"/>
      <c r="G60" s="401"/>
      <c r="H60" s="401"/>
      <c r="I60" s="401"/>
      <c r="J60" s="401"/>
      <c r="K60" s="401"/>
      <c r="N60" s="391"/>
      <c r="O60" s="385"/>
      <c r="P60" s="385"/>
      <c r="Q60" s="385"/>
      <c r="R60" s="385"/>
      <c r="T60" s="75"/>
      <c r="U60" s="385"/>
      <c r="V60" s="385"/>
      <c r="W60" s="385"/>
      <c r="X60" s="385"/>
    </row>
    <row r="61" spans="2:24" ht="9.9499999999999993" customHeight="1">
      <c r="B61" s="69"/>
      <c r="C61" s="69"/>
      <c r="D61" s="69"/>
      <c r="N61" s="71"/>
      <c r="O61" s="35"/>
      <c r="P61" s="35"/>
      <c r="Q61" s="35"/>
      <c r="R61" s="35"/>
      <c r="T61" s="71"/>
    </row>
    <row r="62" spans="2:24" ht="24.95" customHeight="1">
      <c r="B62" s="72"/>
      <c r="C62" s="72"/>
      <c r="D62" s="69"/>
      <c r="E62" s="69"/>
      <c r="F62" s="69"/>
      <c r="G62" s="69"/>
      <c r="H62" s="69"/>
      <c r="I62" s="69"/>
      <c r="J62" s="69"/>
      <c r="K62" s="69"/>
      <c r="N62" s="390">
        <v>6</v>
      </c>
      <c r="O62" s="384" t="s">
        <v>166</v>
      </c>
      <c r="P62" s="384"/>
      <c r="Q62" s="384"/>
      <c r="R62" s="384"/>
      <c r="T62" s="47">
        <v>14</v>
      </c>
      <c r="U62" s="384" t="s">
        <v>166</v>
      </c>
      <c r="V62" s="384"/>
      <c r="W62" s="384"/>
      <c r="X62" s="384"/>
    </row>
    <row r="63" spans="2:24" ht="12.95" customHeight="1">
      <c r="B63" s="72"/>
      <c r="C63" s="72"/>
      <c r="D63" s="69"/>
      <c r="E63" s="69"/>
      <c r="F63" s="69"/>
      <c r="G63" s="69"/>
      <c r="H63" s="69"/>
      <c r="I63" s="69"/>
      <c r="J63" s="69"/>
      <c r="K63" s="69"/>
      <c r="N63" s="391"/>
      <c r="O63" s="385"/>
      <c r="P63" s="385"/>
      <c r="Q63" s="385"/>
      <c r="R63" s="385"/>
      <c r="T63" s="75"/>
      <c r="U63" s="385"/>
      <c r="V63" s="385"/>
      <c r="W63" s="385"/>
      <c r="X63" s="385"/>
    </row>
    <row r="64" spans="2:24" ht="9.9499999999999993" customHeight="1">
      <c r="B64" s="69"/>
      <c r="C64" s="69"/>
      <c r="D64" s="69"/>
      <c r="N64" s="71"/>
      <c r="O64" s="35"/>
      <c r="P64" s="35"/>
      <c r="Q64" s="35"/>
      <c r="R64" s="35"/>
      <c r="T64" s="71"/>
      <c r="U64" s="35"/>
      <c r="V64" s="35"/>
      <c r="W64" s="35"/>
      <c r="X64" s="35"/>
    </row>
    <row r="65" spans="2:24" ht="24.95" customHeight="1">
      <c r="B65" s="69"/>
      <c r="C65" s="69"/>
      <c r="D65" s="69"/>
      <c r="N65" s="390">
        <v>7</v>
      </c>
      <c r="O65" s="384" t="s">
        <v>166</v>
      </c>
      <c r="P65" s="384"/>
      <c r="Q65" s="384"/>
      <c r="R65" s="384"/>
      <c r="T65" s="47">
        <v>15</v>
      </c>
      <c r="U65" s="384" t="s">
        <v>166</v>
      </c>
      <c r="V65" s="384"/>
      <c r="W65" s="384"/>
      <c r="X65" s="384"/>
    </row>
    <row r="66" spans="2:24" ht="12.95" customHeight="1">
      <c r="B66" s="69"/>
      <c r="C66" s="69"/>
      <c r="D66" s="69"/>
      <c r="N66" s="391"/>
      <c r="O66" s="385"/>
      <c r="P66" s="385"/>
      <c r="Q66" s="385"/>
      <c r="R66" s="385"/>
      <c r="T66" s="75"/>
      <c r="U66" s="385"/>
      <c r="V66" s="385"/>
      <c r="W66" s="385"/>
      <c r="X66" s="385"/>
    </row>
    <row r="67" spans="2:24" ht="9.9499999999999993" customHeight="1">
      <c r="B67" s="69"/>
      <c r="N67" s="71"/>
      <c r="O67" s="35"/>
      <c r="P67" s="35"/>
      <c r="Q67" s="35"/>
      <c r="R67" s="35"/>
      <c r="T67" s="71"/>
      <c r="U67" s="35"/>
      <c r="V67" s="35"/>
      <c r="W67" s="35"/>
      <c r="X67" s="35"/>
    </row>
    <row r="68" spans="2:24" ht="24.95" customHeight="1">
      <c r="C68" s="72"/>
      <c r="D68" s="72"/>
      <c r="N68" s="390">
        <v>8</v>
      </c>
      <c r="O68" s="384" t="s">
        <v>166</v>
      </c>
      <c r="P68" s="384"/>
      <c r="Q68" s="384"/>
      <c r="R68" s="384"/>
      <c r="T68" s="47">
        <v>16</v>
      </c>
      <c r="U68" s="384" t="s">
        <v>166</v>
      </c>
      <c r="V68" s="384"/>
      <c r="W68" s="384"/>
      <c r="X68" s="384"/>
    </row>
    <row r="69" spans="2:24" ht="12.95" customHeight="1">
      <c r="B69" s="72"/>
      <c r="C69" s="72"/>
      <c r="D69" s="72"/>
      <c r="N69" s="391"/>
      <c r="O69" s="385"/>
      <c r="P69" s="385"/>
      <c r="Q69" s="385"/>
      <c r="R69" s="385"/>
      <c r="T69" s="75"/>
      <c r="U69" s="385"/>
      <c r="V69" s="385"/>
      <c r="W69" s="385"/>
      <c r="X69" s="385"/>
    </row>
    <row r="70" spans="2:24" ht="9.9499999999999993" customHeight="1">
      <c r="B70" s="72"/>
      <c r="C70" s="72"/>
      <c r="D70" s="72"/>
      <c r="N70" s="71"/>
      <c r="O70" s="35"/>
      <c r="P70" s="35"/>
      <c r="Q70" s="35"/>
      <c r="R70" s="35"/>
      <c r="T70" s="71"/>
      <c r="U70" s="35"/>
      <c r="V70" s="35"/>
      <c r="W70" s="35"/>
      <c r="X70" s="35"/>
    </row>
  </sheetData>
  <mergeCells count="125">
    <mergeCell ref="E1:J1"/>
    <mergeCell ref="T47:T48"/>
    <mergeCell ref="U47:X48"/>
    <mergeCell ref="T50:T51"/>
    <mergeCell ref="U50:X51"/>
    <mergeCell ref="N65:N66"/>
    <mergeCell ref="O50:R51"/>
    <mergeCell ref="B53:K54"/>
    <mergeCell ref="N53:N54"/>
    <mergeCell ref="O53:R54"/>
    <mergeCell ref="V41:Y43"/>
    <mergeCell ref="B47:C48"/>
    <mergeCell ref="D47:K48"/>
    <mergeCell ref="N47:N48"/>
    <mergeCell ref="O47:R48"/>
    <mergeCell ref="T53:T54"/>
    <mergeCell ref="U53:X54"/>
    <mergeCell ref="B50:C51"/>
    <mergeCell ref="D50:K51"/>
    <mergeCell ref="N50:N51"/>
    <mergeCell ref="V36:Y38"/>
    <mergeCell ref="A41:B43"/>
    <mergeCell ref="C41:D43"/>
    <mergeCell ref="E41:I43"/>
    <mergeCell ref="J41:J43"/>
    <mergeCell ref="K41:K43"/>
    <mergeCell ref="O41:O43"/>
    <mergeCell ref="P41:P43"/>
    <mergeCell ref="Q41:U43"/>
    <mergeCell ref="B59:C60"/>
    <mergeCell ref="D59:K60"/>
    <mergeCell ref="N59:N60"/>
    <mergeCell ref="O59:R60"/>
    <mergeCell ref="U59:X60"/>
    <mergeCell ref="T56:T57"/>
    <mergeCell ref="U56:X57"/>
    <mergeCell ref="B56:C57"/>
    <mergeCell ref="D56:K57"/>
    <mergeCell ref="N56:N57"/>
    <mergeCell ref="O56:R57"/>
    <mergeCell ref="A36:B38"/>
    <mergeCell ref="C36:D38"/>
    <mergeCell ref="E36:I38"/>
    <mergeCell ref="J36:J38"/>
    <mergeCell ref="K36:K38"/>
    <mergeCell ref="O36:O38"/>
    <mergeCell ref="P36:P38"/>
    <mergeCell ref="Q36:U38"/>
    <mergeCell ref="A40:D40"/>
    <mergeCell ref="A31:D31"/>
    <mergeCell ref="A32:B34"/>
    <mergeCell ref="C32:D34"/>
    <mergeCell ref="E32:I34"/>
    <mergeCell ref="J32:J34"/>
    <mergeCell ref="K32:K34"/>
    <mergeCell ref="O32:O34"/>
    <mergeCell ref="P32:P34"/>
    <mergeCell ref="Q32:U34"/>
    <mergeCell ref="A27:B29"/>
    <mergeCell ref="C27:D29"/>
    <mergeCell ref="E27:I29"/>
    <mergeCell ref="J27:J29"/>
    <mergeCell ref="K27:K29"/>
    <mergeCell ref="O27:O29"/>
    <mergeCell ref="P27:P29"/>
    <mergeCell ref="A23:B25"/>
    <mergeCell ref="C23:D25"/>
    <mergeCell ref="E23:I25"/>
    <mergeCell ref="J23:J25"/>
    <mergeCell ref="K23:K25"/>
    <mergeCell ref="O23:O25"/>
    <mergeCell ref="A19:B21"/>
    <mergeCell ref="C19:D21"/>
    <mergeCell ref="E19:I21"/>
    <mergeCell ref="J19:J21"/>
    <mergeCell ref="K19:K21"/>
    <mergeCell ref="O19:O21"/>
    <mergeCell ref="P19:P21"/>
    <mergeCell ref="Q19:U21"/>
    <mergeCell ref="V19:Y21"/>
    <mergeCell ref="A14:D14"/>
    <mergeCell ref="V14:Y14"/>
    <mergeCell ref="A15:B17"/>
    <mergeCell ref="C15:D17"/>
    <mergeCell ref="E15:I17"/>
    <mergeCell ref="J15:J17"/>
    <mergeCell ref="K15:K17"/>
    <mergeCell ref="O15:O17"/>
    <mergeCell ref="P15:P17"/>
    <mergeCell ref="Q15:U17"/>
    <mergeCell ref="V15:Y17"/>
    <mergeCell ref="B8:C12"/>
    <mergeCell ref="E8:F12"/>
    <mergeCell ref="H8:I12"/>
    <mergeCell ref="K8:L12"/>
    <mergeCell ref="O8:P12"/>
    <mergeCell ref="R8:S12"/>
    <mergeCell ref="B7:C7"/>
    <mergeCell ref="E7:F7"/>
    <mergeCell ref="H7:I7"/>
    <mergeCell ref="K7:L7"/>
    <mergeCell ref="O7:P7"/>
    <mergeCell ref="R7:S7"/>
    <mergeCell ref="U68:X69"/>
    <mergeCell ref="U65:X66"/>
    <mergeCell ref="O1:Q1"/>
    <mergeCell ref="R1:Y1"/>
    <mergeCell ref="S2:X2"/>
    <mergeCell ref="M4:N4"/>
    <mergeCell ref="U7:V7"/>
    <mergeCell ref="X7:Y7"/>
    <mergeCell ref="U8:V12"/>
    <mergeCell ref="X8:Y12"/>
    <mergeCell ref="P23:P25"/>
    <mergeCell ref="Q23:U25"/>
    <mergeCell ref="V23:Y25"/>
    <mergeCell ref="Q27:U29"/>
    <mergeCell ref="V27:Y29"/>
    <mergeCell ref="V32:Y34"/>
    <mergeCell ref="N62:N63"/>
    <mergeCell ref="O62:R63"/>
    <mergeCell ref="U62:X63"/>
    <mergeCell ref="O65:R66"/>
    <mergeCell ref="N68:N69"/>
    <mergeCell ref="O68:R69"/>
  </mergeCells>
  <phoneticPr fontId="1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抽選結果</vt:lpstr>
      <vt:lpstr>組み合わせ</vt:lpstr>
      <vt:lpstr>AB</vt:lpstr>
      <vt:lpstr>CD</vt:lpstr>
      <vt:lpstr>EF</vt:lpstr>
      <vt:lpstr>2日目</vt:lpstr>
      <vt:lpstr>準々決勝・準決勝・決勝</vt:lpstr>
      <vt:lpstr>AB!Print_Area</vt:lpstr>
      <vt:lpstr>CD!Print_Area</vt:lpstr>
      <vt:lpstr>EF!Print_Area</vt:lpstr>
      <vt:lpstr>準々決勝・準決勝・決勝!Print_Area</vt:lpstr>
      <vt:lpstr>組み合わせ!Print_Area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MAYS</cp:lastModifiedBy>
  <cp:revision/>
  <cp:lastPrinted>2021-12-04T05:26:10Z</cp:lastPrinted>
  <dcterms:created xsi:type="dcterms:W3CDTF">2011-10-15T08:04:23Z</dcterms:created>
  <dcterms:modified xsi:type="dcterms:W3CDTF">2022-01-10T06:41:30Z</dcterms:modified>
  <cp:category/>
  <cp:contentStatus/>
</cp:coreProperties>
</file>