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YS\Desktop\R4全日本U12関係\"/>
    </mc:Choice>
  </mc:AlternateContent>
  <bookViews>
    <workbookView xWindow="0" yWindow="0" windowWidth="23040" windowHeight="9372" tabRatio="742" firstSheet="2" activeTab="11"/>
  </bookViews>
  <sheets>
    <sheet name="抽選結果" sheetId="45" r:id="rId1"/>
    <sheet name="組み合わせ一覧 (抽選前)" sheetId="46" r:id="rId2"/>
    <sheet name="組み合わせ一覧" sheetId="1" r:id="rId3"/>
    <sheet name="ＡＢ" sheetId="8" r:id="rId4"/>
    <sheet name="ＣＤ" sheetId="38" r:id="rId5"/>
    <sheet name="ＥＦ" sheetId="39" r:id="rId6"/>
    <sheet name="ＧＨ" sheetId="41" r:id="rId7"/>
    <sheet name="ＩＪ" sheetId="42" r:id="rId8"/>
    <sheet name="ＫＬ" sheetId="43" r:id="rId9"/>
    <sheet name="ＭＮ" sheetId="44" r:id="rId10"/>
    <sheet name="ＯＰ" sheetId="40" r:id="rId11"/>
    <sheet name="2日目①" sheetId="29" r:id="rId12"/>
    <sheet name="2日目②" sheetId="33" r:id="rId13"/>
    <sheet name="2日目③" sheetId="34" r:id="rId14"/>
    <sheet name="2日目④" sheetId="35" r:id="rId15"/>
    <sheet name="3日目①" sheetId="32" r:id="rId16"/>
    <sheet name="3日目②" sheetId="36" r:id="rId17"/>
    <sheet name="4日目" sheetId="30" r:id="rId18"/>
    <sheet name="５日目最終日" sheetId="31" r:id="rId19"/>
  </sheets>
  <definedNames>
    <definedName name="_xlnm.Print_Area" localSheetId="11">'2日目①'!$A$1:$Y$73</definedName>
    <definedName name="_xlnm.Print_Area" localSheetId="12">'2日目②'!$A$1:$Y$73</definedName>
    <definedName name="_xlnm.Print_Area" localSheetId="13">'2日目③'!$A$1:$Y$73</definedName>
    <definedName name="_xlnm.Print_Area" localSheetId="14">'2日目④'!$A$1:$Y$71</definedName>
    <definedName name="_xlnm.Print_Area" localSheetId="15">'3日目①'!$A$1:$Y$64</definedName>
    <definedName name="_xlnm.Print_Area" localSheetId="16">'3日目②'!$A$1:$Y$64</definedName>
    <definedName name="_xlnm.Print_Area" localSheetId="17">'4日目'!$A$1:$Y$38</definedName>
    <definedName name="_xlnm.Print_Area" localSheetId="18">'５日目最終日'!$A$1:$W$62</definedName>
    <definedName name="_xlnm.Print_Area" localSheetId="3">ＡＢ!$A$1:$Z$68</definedName>
    <definedName name="_xlnm.Print_Area" localSheetId="4">ＣＤ!$A$1:$Z$73</definedName>
    <definedName name="_xlnm.Print_Area" localSheetId="5">ＥＦ!$A$1:$Z$68</definedName>
    <definedName name="_xlnm.Print_Area" localSheetId="6">ＧＨ!$A$1:$Z$68</definedName>
    <definedName name="_xlnm.Print_Area" localSheetId="7">ＩＪ!$A$1:$Z$68</definedName>
    <definedName name="_xlnm.Print_Area" localSheetId="8">ＫＬ!$A$1:$Z$67</definedName>
    <definedName name="_xlnm.Print_Area" localSheetId="9">ＭＮ!$A$1:$Z$69</definedName>
    <definedName name="_xlnm.Print_Area" localSheetId="10">ＯＰ!$A$1:$Z$71</definedName>
    <definedName name="_xlnm.Print_Area" localSheetId="1">'組み合わせ一覧 (抽選前)'!$A$1:$AX$157</definedName>
    <definedName name="_xlnm.Print_Area" localSheetId="0">抽選結果!$A$1:$F$166</definedName>
  </definedNames>
  <calcPr calcId="152511"/>
</workbook>
</file>

<file path=xl/calcChain.xml><?xml version="1.0" encoding="utf-8"?>
<calcChain xmlns="http://schemas.openxmlformats.org/spreadsheetml/2006/main">
  <c r="R27" i="36" l="1"/>
  <c r="O27" i="36"/>
  <c r="J27" i="36"/>
  <c r="G27" i="36"/>
  <c r="R9" i="36"/>
  <c r="O9" i="36"/>
  <c r="J9" i="36"/>
  <c r="G9" i="36"/>
  <c r="R27" i="32"/>
  <c r="O27" i="32"/>
  <c r="J27" i="32"/>
  <c r="G27" i="32"/>
  <c r="R9" i="32"/>
  <c r="O9" i="32"/>
  <c r="J9" i="32"/>
  <c r="G9" i="32"/>
  <c r="E66" i="35"/>
  <c r="E60" i="35"/>
  <c r="P69" i="35"/>
  <c r="E69" i="35"/>
  <c r="P66" i="35"/>
  <c r="P63" i="35"/>
  <c r="P65" i="29"/>
  <c r="P71" i="29"/>
  <c r="E71" i="29"/>
  <c r="P71" i="34"/>
  <c r="E71" i="34"/>
  <c r="P68" i="34"/>
  <c r="E68" i="34"/>
  <c r="P65" i="34"/>
  <c r="E62" i="34"/>
  <c r="AG71" i="1" l="1"/>
  <c r="AF3" i="1"/>
  <c r="N3" i="1"/>
  <c r="V28" i="35" l="1"/>
  <c r="S28" i="35"/>
  <c r="P28" i="35"/>
  <c r="M28" i="35"/>
  <c r="I28" i="35"/>
  <c r="F28" i="35"/>
  <c r="S9" i="35"/>
  <c r="P9" i="35"/>
  <c r="L9" i="35"/>
  <c r="I9" i="35"/>
  <c r="F9" i="35"/>
  <c r="C9" i="35"/>
  <c r="V28" i="34"/>
  <c r="S28" i="34"/>
  <c r="I28" i="34"/>
  <c r="F28" i="34"/>
  <c r="S9" i="34"/>
  <c r="P9" i="34"/>
  <c r="L9" i="34"/>
  <c r="I9" i="34"/>
  <c r="F9" i="34"/>
  <c r="C9" i="34"/>
  <c r="V28" i="33"/>
  <c r="S28" i="33"/>
  <c r="I28" i="33"/>
  <c r="F28" i="33"/>
  <c r="S9" i="33"/>
  <c r="P9" i="33"/>
  <c r="L9" i="33"/>
  <c r="I9" i="33"/>
  <c r="F9" i="33"/>
  <c r="C9" i="33"/>
  <c r="V28" i="29"/>
  <c r="M28" i="29"/>
  <c r="I28" i="29"/>
  <c r="S9" i="29"/>
  <c r="P9" i="29"/>
  <c r="L9" i="29"/>
  <c r="I9" i="29"/>
  <c r="F9" i="29"/>
  <c r="C9" i="29"/>
  <c r="E67" i="42"/>
  <c r="Q64" i="42"/>
  <c r="E33" i="42"/>
  <c r="Q30" i="42"/>
  <c r="E35" i="40"/>
  <c r="E32" i="40"/>
  <c r="Q29" i="40"/>
  <c r="E69" i="40"/>
  <c r="Q66" i="40"/>
  <c r="E67" i="8"/>
  <c r="Q64" i="8"/>
  <c r="E33" i="8"/>
  <c r="Q30" i="8"/>
  <c r="F28" i="29"/>
  <c r="S28" i="29"/>
  <c r="P28" i="29"/>
  <c r="P28" i="34"/>
  <c r="M28" i="34"/>
  <c r="P28" i="33"/>
  <c r="M28" i="33"/>
  <c r="N48" i="38"/>
  <c r="E33" i="41"/>
  <c r="Q30" i="41"/>
  <c r="E32" i="43"/>
  <c r="Q29" i="43"/>
  <c r="AV91" i="1"/>
  <c r="E66" i="43"/>
  <c r="Q63" i="43"/>
  <c r="AF4" i="1" l="1"/>
  <c r="N4" i="1"/>
  <c r="AW13" i="1" l="1"/>
  <c r="AW29" i="1"/>
  <c r="AW51" i="1"/>
  <c r="AW67" i="1"/>
  <c r="AW87" i="1"/>
  <c r="AW103" i="1"/>
  <c r="AW123" i="1"/>
  <c r="AW139" i="1"/>
  <c r="B123" i="1"/>
  <c r="B103" i="1"/>
  <c r="B87" i="1"/>
  <c r="B49" i="1"/>
  <c r="B67" i="1"/>
  <c r="B13" i="1"/>
  <c r="B29" i="1"/>
  <c r="C13" i="1"/>
  <c r="AV13" i="1"/>
  <c r="AV15" i="1"/>
  <c r="AV17" i="1"/>
  <c r="AV19" i="1"/>
  <c r="AV21" i="1"/>
  <c r="AV23" i="1"/>
  <c r="AV25" i="1"/>
  <c r="AV27" i="1"/>
  <c r="AV29" i="1"/>
  <c r="AV31" i="1"/>
  <c r="AV33" i="1"/>
  <c r="AV35" i="1"/>
  <c r="AV37" i="1"/>
  <c r="AV39" i="1"/>
  <c r="AV41" i="1"/>
  <c r="AV43" i="1"/>
  <c r="AV45" i="1"/>
  <c r="AV51" i="1"/>
  <c r="AV53" i="1"/>
  <c r="AV55" i="1"/>
  <c r="AV57" i="1"/>
  <c r="AV59" i="1"/>
  <c r="AV61" i="1"/>
  <c r="AV63" i="1"/>
  <c r="AV65" i="1"/>
  <c r="AV67" i="1"/>
  <c r="AV69" i="1"/>
  <c r="AV71" i="1"/>
  <c r="AV73" i="1"/>
  <c r="AV75" i="1"/>
  <c r="AV77" i="1"/>
  <c r="AV79" i="1"/>
  <c r="AV81" i="1"/>
  <c r="AV87" i="1"/>
  <c r="AV89" i="1"/>
  <c r="AV93" i="1"/>
  <c r="AV95" i="1"/>
  <c r="AV97" i="1"/>
  <c r="AV99" i="1"/>
  <c r="AV101" i="1"/>
  <c r="AV103" i="1"/>
  <c r="AV105" i="1"/>
  <c r="AV107" i="1"/>
  <c r="AV109" i="1"/>
  <c r="AV111" i="1"/>
  <c r="AV113" i="1"/>
  <c r="AV115" i="1"/>
  <c r="AV117" i="1"/>
  <c r="AV123" i="1"/>
  <c r="AV125" i="1"/>
  <c r="AV127" i="1"/>
  <c r="AV129" i="1"/>
  <c r="AV131" i="1"/>
  <c r="AV133" i="1"/>
  <c r="AV135" i="1"/>
  <c r="AV137" i="1"/>
  <c r="AV139" i="1"/>
  <c r="AV141" i="1"/>
  <c r="AV143" i="1"/>
  <c r="AV145" i="1"/>
  <c r="AV147" i="1"/>
  <c r="AV149" i="1"/>
  <c r="AV151" i="1"/>
  <c r="AV153" i="1"/>
  <c r="C153" i="1"/>
  <c r="C141" i="1"/>
  <c r="C143" i="1"/>
  <c r="C145" i="1"/>
  <c r="C147" i="1"/>
  <c r="C149" i="1"/>
  <c r="C151" i="1"/>
  <c r="C139" i="1"/>
  <c r="C125" i="1"/>
  <c r="C127" i="1"/>
  <c r="C129" i="1"/>
  <c r="C131" i="1"/>
  <c r="C133" i="1"/>
  <c r="C135" i="1"/>
  <c r="C137" i="1"/>
  <c r="C123" i="1"/>
  <c r="C105" i="1"/>
  <c r="C107" i="1"/>
  <c r="C109" i="1"/>
  <c r="C111" i="1"/>
  <c r="C113" i="1"/>
  <c r="C115" i="1"/>
  <c r="C117" i="1"/>
  <c r="C103" i="1"/>
  <c r="C89" i="1"/>
  <c r="C91" i="1"/>
  <c r="C93" i="1"/>
  <c r="C95" i="1"/>
  <c r="C97" i="1"/>
  <c r="C99" i="1"/>
  <c r="C101" i="1"/>
  <c r="C87" i="1"/>
  <c r="C69" i="1"/>
  <c r="C71" i="1"/>
  <c r="C73" i="1"/>
  <c r="C75" i="1"/>
  <c r="C77" i="1"/>
  <c r="C79" i="1"/>
  <c r="C81" i="1"/>
  <c r="C67" i="1"/>
  <c r="C51" i="1"/>
  <c r="C53" i="1"/>
  <c r="C55" i="1"/>
  <c r="C57" i="1"/>
  <c r="C59" i="1"/>
  <c r="C61" i="1"/>
  <c r="C63" i="1"/>
  <c r="C65" i="1"/>
  <c r="C49" i="1"/>
  <c r="C29" i="1"/>
  <c r="C31" i="1"/>
  <c r="C33" i="1"/>
  <c r="C35" i="1"/>
  <c r="C37" i="1"/>
  <c r="C39" i="1"/>
  <c r="C41" i="1"/>
  <c r="C43" i="1"/>
  <c r="C15" i="1"/>
  <c r="C17" i="1"/>
  <c r="C19" i="1"/>
  <c r="C21" i="1"/>
  <c r="C23" i="1"/>
  <c r="C25" i="1"/>
  <c r="C27" i="1"/>
  <c r="AV49" i="1"/>
  <c r="AV47" i="1"/>
  <c r="AV119" i="1"/>
  <c r="AV121" i="1"/>
  <c r="C121" i="1"/>
  <c r="C119" i="1"/>
  <c r="C47" i="1"/>
  <c r="C45" i="1"/>
  <c r="A14" i="45"/>
  <c r="A15" i="45"/>
  <c r="A16" i="45"/>
  <c r="A17" i="45"/>
  <c r="A18" i="45"/>
  <c r="A19" i="45"/>
  <c r="A20" i="45"/>
  <c r="A23" i="45"/>
  <c r="A24" i="45"/>
  <c r="A25" i="45"/>
  <c r="A26" i="45"/>
  <c r="A27" i="45"/>
  <c r="A28" i="45"/>
  <c r="A29" i="45"/>
  <c r="A30" i="45"/>
  <c r="A33" i="45"/>
  <c r="A34" i="45"/>
  <c r="A35" i="45"/>
  <c r="A36" i="45"/>
  <c r="A37" i="45"/>
  <c r="A38" i="45"/>
  <c r="A39" i="45"/>
  <c r="A40" i="45"/>
  <c r="A41" i="45"/>
  <c r="A42" i="45"/>
  <c r="A43" i="45"/>
  <c r="A44" i="45"/>
  <c r="A45" i="45"/>
  <c r="A46" i="45"/>
  <c r="A47" i="45"/>
  <c r="A48" i="45"/>
  <c r="A49" i="45"/>
  <c r="A50" i="45"/>
  <c r="A51" i="45"/>
  <c r="A52" i="45"/>
  <c r="A53" i="45"/>
  <c r="A54" i="45"/>
  <c r="A55" i="45"/>
  <c r="A56" i="45"/>
  <c r="A57" i="45"/>
  <c r="A58" i="45"/>
  <c r="A59" i="45"/>
  <c r="A60" i="45"/>
  <c r="A61" i="45"/>
  <c r="A62" i="45"/>
  <c r="A63" i="45"/>
  <c r="A64" i="45"/>
  <c r="A65" i="45"/>
  <c r="A66" i="45"/>
  <c r="A67" i="45"/>
  <c r="A70" i="45"/>
  <c r="A71" i="45"/>
  <c r="A72" i="45"/>
  <c r="A73" i="45"/>
  <c r="A74" i="45"/>
  <c r="A75" i="45"/>
  <c r="A76" i="45"/>
  <c r="A77" i="45"/>
  <c r="A78" i="45"/>
  <c r="A81" i="45"/>
  <c r="A82" i="45"/>
  <c r="A83" i="45"/>
  <c r="A84" i="45"/>
  <c r="A85" i="45"/>
  <c r="A86" i="45"/>
  <c r="A87" i="45"/>
  <c r="A88" i="45"/>
  <c r="A89" i="45"/>
  <c r="A90" i="45"/>
  <c r="A91" i="45"/>
  <c r="A92" i="45"/>
  <c r="A93" i="45"/>
  <c r="A94" i="45"/>
  <c r="A95" i="45"/>
  <c r="A98" i="45"/>
  <c r="A99" i="45"/>
  <c r="A100" i="45"/>
  <c r="A101" i="45"/>
  <c r="A102" i="45"/>
  <c r="A103" i="45"/>
  <c r="A104" i="45"/>
  <c r="A105" i="45"/>
  <c r="A106" i="45"/>
  <c r="A107" i="45"/>
  <c r="A108" i="45"/>
  <c r="A109" i="45"/>
  <c r="A110" i="45"/>
  <c r="A111" i="45"/>
  <c r="A112" i="45"/>
  <c r="A113" i="45"/>
  <c r="A114" i="45"/>
  <c r="A115" i="45"/>
  <c r="A116" i="45"/>
  <c r="A117" i="45"/>
  <c r="A118" i="45"/>
  <c r="A119" i="45"/>
  <c r="A120" i="45"/>
  <c r="A121" i="45"/>
  <c r="A124" i="45"/>
  <c r="A125" i="45"/>
  <c r="A126" i="45"/>
  <c r="A127" i="45"/>
  <c r="A128" i="45"/>
  <c r="A129" i="45"/>
  <c r="A130" i="45"/>
  <c r="A131" i="45"/>
  <c r="A132" i="45"/>
  <c r="A133" i="45"/>
  <c r="A134" i="45"/>
  <c r="A135" i="45"/>
  <c r="A136" i="45"/>
  <c r="A139" i="45"/>
  <c r="A140" i="45"/>
  <c r="A141" i="45"/>
  <c r="A142" i="45"/>
  <c r="A143" i="45"/>
  <c r="A144" i="45"/>
  <c r="A145" i="45"/>
  <c r="A146" i="45"/>
  <c r="A147" i="45"/>
  <c r="A148" i="45"/>
  <c r="A149" i="45"/>
  <c r="A150" i="45"/>
  <c r="A151" i="45"/>
  <c r="A152" i="45"/>
  <c r="A155" i="45"/>
  <c r="A156" i="45"/>
  <c r="A157" i="45"/>
  <c r="A158" i="45"/>
  <c r="A159" i="45"/>
  <c r="A160" i="45"/>
  <c r="A161" i="45"/>
  <c r="A162" i="45"/>
  <c r="A163" i="45"/>
  <c r="A164" i="45"/>
  <c r="A165" i="45"/>
  <c r="A166" i="45"/>
  <c r="A13" i="45"/>
  <c r="AP9" i="46" l="1"/>
  <c r="AL9" i="46"/>
  <c r="AF9" i="46"/>
  <c r="AB9" i="46"/>
  <c r="AP8" i="46"/>
  <c r="AL8" i="46"/>
  <c r="AF8" i="46"/>
  <c r="AB8" i="46"/>
  <c r="W46" i="40" l="1"/>
  <c r="Q69" i="40" s="1"/>
  <c r="T46" i="40"/>
  <c r="Q60" i="40" s="1"/>
  <c r="Q46" i="40"/>
  <c r="E60" i="40" s="1"/>
  <c r="N46" i="40"/>
  <c r="Q57" i="40" s="1"/>
  <c r="K46" i="40"/>
  <c r="E57" i="40" s="1"/>
  <c r="H46" i="40"/>
  <c r="E66" i="40" s="1"/>
  <c r="E46" i="40"/>
  <c r="Q63" i="40" s="1"/>
  <c r="B46" i="40"/>
  <c r="E63" i="40" s="1"/>
  <c r="Y9" i="40"/>
  <c r="Q35" i="40" s="1"/>
  <c r="V9" i="40"/>
  <c r="Q26" i="40" s="1"/>
  <c r="S9" i="40"/>
  <c r="E26" i="40" s="1"/>
  <c r="P9" i="40"/>
  <c r="Q32" i="40" s="1"/>
  <c r="M9" i="40"/>
  <c r="Q23" i="40" s="1"/>
  <c r="J9" i="40"/>
  <c r="E23" i="40" s="1"/>
  <c r="G9" i="40"/>
  <c r="Q20" i="40" s="1"/>
  <c r="D9" i="40"/>
  <c r="E20" i="40" s="1"/>
  <c r="A9" i="40"/>
  <c r="E29" i="40" s="1"/>
  <c r="W44" i="44"/>
  <c r="Q68" i="44" s="1"/>
  <c r="T44" i="44"/>
  <c r="Q59" i="44" s="1"/>
  <c r="Q44" i="44"/>
  <c r="E59" i="44" s="1"/>
  <c r="E68" i="44" s="1"/>
  <c r="N44" i="44"/>
  <c r="K44" i="44"/>
  <c r="E55" i="44" s="1"/>
  <c r="H44" i="44"/>
  <c r="E65" i="44" s="1"/>
  <c r="E44" i="44"/>
  <c r="Q62" i="44" s="1"/>
  <c r="B44" i="44"/>
  <c r="E62" i="44" s="1"/>
  <c r="W9" i="44"/>
  <c r="Q27" i="44" s="1"/>
  <c r="T9" i="44"/>
  <c r="E27" i="44" s="1"/>
  <c r="Q9" i="44"/>
  <c r="Q33" i="44" s="1"/>
  <c r="N9" i="44"/>
  <c r="Q24" i="44" s="1"/>
  <c r="K9" i="44"/>
  <c r="H9" i="44"/>
  <c r="Q20" i="44" s="1"/>
  <c r="Q30" i="44" s="1"/>
  <c r="E9" i="44"/>
  <c r="E20" i="44" s="1"/>
  <c r="B9" i="44"/>
  <c r="E30" i="44" s="1"/>
  <c r="Q43" i="43"/>
  <c r="E57" i="43" s="1"/>
  <c r="W43" i="43"/>
  <c r="Q66" i="43" s="1"/>
  <c r="T43" i="43"/>
  <c r="Q57" i="43" s="1"/>
  <c r="N43" i="43"/>
  <c r="Q54" i="43" s="1"/>
  <c r="K43" i="43"/>
  <c r="E54" i="43" s="1"/>
  <c r="H43" i="43"/>
  <c r="E63" i="43" s="1"/>
  <c r="E43" i="43"/>
  <c r="Q60" i="43" s="1"/>
  <c r="B43" i="43"/>
  <c r="E60" i="43" s="1"/>
  <c r="W9" i="43"/>
  <c r="Q26" i="43" s="1"/>
  <c r="T9" i="43"/>
  <c r="E26" i="43" s="1"/>
  <c r="Q9" i="43"/>
  <c r="Q32" i="43" s="1"/>
  <c r="N9" i="43"/>
  <c r="Q23" i="43" s="1"/>
  <c r="K9" i="43"/>
  <c r="E23" i="43" s="1"/>
  <c r="H9" i="43"/>
  <c r="Q20" i="43" s="1"/>
  <c r="E9" i="43"/>
  <c r="E20" i="43" s="1"/>
  <c r="B9" i="43"/>
  <c r="E29" i="43" s="1"/>
  <c r="W44" i="42"/>
  <c r="Q67" i="42" s="1"/>
  <c r="T44" i="42"/>
  <c r="Q58" i="42" s="1"/>
  <c r="Q44" i="42"/>
  <c r="E58" i="42" s="1"/>
  <c r="N44" i="42"/>
  <c r="Q55" i="42" s="1"/>
  <c r="K44" i="42"/>
  <c r="E55" i="42" s="1"/>
  <c r="H44" i="42"/>
  <c r="E64" i="42" s="1"/>
  <c r="E44" i="42"/>
  <c r="Q61" i="42" s="1"/>
  <c r="B44" i="42"/>
  <c r="E61" i="42" s="1"/>
  <c r="W9" i="42"/>
  <c r="Q26" i="42" s="1"/>
  <c r="T9" i="42"/>
  <c r="E26" i="42" s="1"/>
  <c r="Q9" i="42"/>
  <c r="Q33" i="42" s="1"/>
  <c r="N9" i="42"/>
  <c r="Q23" i="42" s="1"/>
  <c r="K9" i="42"/>
  <c r="E23" i="42" s="1"/>
  <c r="H9" i="42"/>
  <c r="Q20" i="42" s="1"/>
  <c r="E9" i="42"/>
  <c r="E20" i="42" s="1"/>
  <c r="B9" i="42"/>
  <c r="E30" i="42" s="1"/>
  <c r="W44" i="41"/>
  <c r="Q67" i="41" s="1"/>
  <c r="T44" i="41"/>
  <c r="Q58" i="41" s="1"/>
  <c r="E67" i="41" s="1"/>
  <c r="Q44" i="41"/>
  <c r="E58" i="41" s="1"/>
  <c r="N44" i="41"/>
  <c r="Q55" i="41" s="1"/>
  <c r="Q64" i="41" s="1"/>
  <c r="K44" i="41"/>
  <c r="E55" i="41" s="1"/>
  <c r="H44" i="41"/>
  <c r="E64" i="41" s="1"/>
  <c r="E44" i="41"/>
  <c r="Q61" i="41" s="1"/>
  <c r="B44" i="41"/>
  <c r="E61" i="41" s="1"/>
  <c r="W9" i="41"/>
  <c r="Q27" i="41" s="1"/>
  <c r="T9" i="41"/>
  <c r="E27" i="41" s="1"/>
  <c r="Q9" i="41"/>
  <c r="Q33" i="41" s="1"/>
  <c r="N9" i="41"/>
  <c r="Q24" i="41" s="1"/>
  <c r="K9" i="41"/>
  <c r="E24" i="41" s="1"/>
  <c r="H9" i="41"/>
  <c r="Q20" i="41" s="1"/>
  <c r="E9" i="41"/>
  <c r="E20" i="41" s="1"/>
  <c r="B9" i="41"/>
  <c r="E30" i="41" s="1"/>
  <c r="W44" i="39"/>
  <c r="Q67" i="39" s="1"/>
  <c r="T44" i="39"/>
  <c r="Q58" i="39" s="1"/>
  <c r="E67" i="39" s="1"/>
  <c r="Q44" i="39"/>
  <c r="E58" i="39" s="1"/>
  <c r="N44" i="39"/>
  <c r="Q55" i="39" s="1"/>
  <c r="Q64" i="39" s="1"/>
  <c r="K44" i="39"/>
  <c r="E55" i="39" s="1"/>
  <c r="H44" i="39"/>
  <c r="E64" i="39" s="1"/>
  <c r="E44" i="39"/>
  <c r="Q61" i="39" s="1"/>
  <c r="B44" i="39"/>
  <c r="E61" i="39" s="1"/>
  <c r="W9" i="39"/>
  <c r="Q26" i="39" s="1"/>
  <c r="T9" i="39"/>
  <c r="E26" i="39" s="1"/>
  <c r="Q9" i="39"/>
  <c r="Q33" i="39" s="1"/>
  <c r="N9" i="39"/>
  <c r="Q23" i="39" s="1"/>
  <c r="K9" i="39"/>
  <c r="E23" i="39" s="1"/>
  <c r="E33" i="39" s="1"/>
  <c r="H9" i="39"/>
  <c r="Q20" i="39" s="1"/>
  <c r="E9" i="39"/>
  <c r="E20" i="39" s="1"/>
  <c r="Q29" i="39" s="1"/>
  <c r="B9" i="39"/>
  <c r="E29" i="39" s="1"/>
  <c r="W48" i="38"/>
  <c r="Q71" i="38" s="1"/>
  <c r="T48" i="38"/>
  <c r="Q62" i="38" s="1"/>
  <c r="E71" i="38" s="1"/>
  <c r="Q48" i="38"/>
  <c r="E62" i="38" s="1"/>
  <c r="Q59" i="38"/>
  <c r="Q68" i="38" s="1"/>
  <c r="K48" i="38"/>
  <c r="E59" i="38" s="1"/>
  <c r="H48" i="38"/>
  <c r="E68" i="38" s="1"/>
  <c r="E48" i="38"/>
  <c r="Q65" i="38" s="1"/>
  <c r="B48" i="38"/>
  <c r="E65" i="38" s="1"/>
  <c r="Y9" i="38"/>
  <c r="Q36" i="38" s="1"/>
  <c r="V9" i="38"/>
  <c r="Q26" i="38" s="1"/>
  <c r="E36" i="38" s="1"/>
  <c r="S9" i="38"/>
  <c r="E26" i="38" s="1"/>
  <c r="P9" i="38"/>
  <c r="Q33" i="38" s="1"/>
  <c r="M9" i="38"/>
  <c r="Q23" i="38" s="1"/>
  <c r="E33" i="38" s="1"/>
  <c r="J9" i="38"/>
  <c r="E23" i="38" s="1"/>
  <c r="G9" i="38"/>
  <c r="Q20" i="38" s="1"/>
  <c r="D9" i="38"/>
  <c r="E20" i="38" s="1"/>
  <c r="Q30" i="38" s="1"/>
  <c r="A9" i="38"/>
  <c r="E30" i="38" s="1"/>
  <c r="W44" i="8"/>
  <c r="Q67" i="8" s="1"/>
  <c r="T44" i="8"/>
  <c r="Q58" i="8" s="1"/>
  <c r="Q44" i="8"/>
  <c r="E58" i="8" s="1"/>
  <c r="N44" i="8"/>
  <c r="Q55" i="8" s="1"/>
  <c r="K44" i="8"/>
  <c r="E55" i="8" s="1"/>
  <c r="H44" i="8"/>
  <c r="E64" i="8" s="1"/>
  <c r="E44" i="8"/>
  <c r="Q61" i="8" s="1"/>
  <c r="B44" i="8"/>
  <c r="E61" i="8" s="1"/>
  <c r="W9" i="8"/>
  <c r="Q27" i="8" s="1"/>
  <c r="T9" i="8"/>
  <c r="E27" i="8" s="1"/>
  <c r="Q9" i="8"/>
  <c r="Q33" i="8" s="1"/>
  <c r="N9" i="8"/>
  <c r="Q23" i="8" s="1"/>
  <c r="K9" i="8"/>
  <c r="E23" i="8" s="1"/>
  <c r="H9" i="8"/>
  <c r="Q20" i="8" s="1"/>
  <c r="E9" i="8"/>
  <c r="E20" i="8" s="1"/>
  <c r="B9" i="8"/>
  <c r="E30" i="8" s="1"/>
  <c r="T36" i="44"/>
  <c r="T1" i="44"/>
  <c r="P68" i="44"/>
  <c r="J68" i="44"/>
  <c r="P65" i="44"/>
  <c r="J65" i="44"/>
  <c r="P62" i="44"/>
  <c r="J62" i="44"/>
  <c r="P59" i="44"/>
  <c r="J59" i="44"/>
  <c r="Q55" i="44"/>
  <c r="Q65" i="44" s="1"/>
  <c r="P55" i="44"/>
  <c r="J55" i="44"/>
  <c r="K36" i="44"/>
  <c r="A36" i="44"/>
  <c r="P33" i="44"/>
  <c r="J33" i="44"/>
  <c r="P30" i="44"/>
  <c r="J30" i="44"/>
  <c r="P27" i="44"/>
  <c r="J27" i="44"/>
  <c r="P24" i="44"/>
  <c r="J24" i="44"/>
  <c r="E24" i="44"/>
  <c r="E33" i="44" s="1"/>
  <c r="P20" i="44"/>
  <c r="J20" i="44"/>
  <c r="E1" i="44"/>
  <c r="E36" i="44" s="1"/>
  <c r="T35" i="43"/>
  <c r="T1" i="43"/>
  <c r="P66" i="43"/>
  <c r="J66" i="43"/>
  <c r="P63" i="43"/>
  <c r="J63" i="43"/>
  <c r="P60" i="43"/>
  <c r="J60" i="43"/>
  <c r="P57" i="43"/>
  <c r="J57" i="43"/>
  <c r="P54" i="43"/>
  <c r="J54" i="43"/>
  <c r="K35" i="43"/>
  <c r="A35" i="43"/>
  <c r="P32" i="43"/>
  <c r="J32" i="43"/>
  <c r="P29" i="43"/>
  <c r="J29" i="43"/>
  <c r="P26" i="43"/>
  <c r="J26" i="43"/>
  <c r="P23" i="43"/>
  <c r="J23" i="43"/>
  <c r="P20" i="43"/>
  <c r="J20" i="43"/>
  <c r="E1" i="43"/>
  <c r="E35" i="43"/>
  <c r="T36" i="42"/>
  <c r="T1" i="42"/>
  <c r="P67" i="42"/>
  <c r="J67" i="42"/>
  <c r="P64" i="42"/>
  <c r="J64" i="42"/>
  <c r="P61" i="42"/>
  <c r="J61" i="42"/>
  <c r="P58" i="42"/>
  <c r="J58" i="42"/>
  <c r="P55" i="42"/>
  <c r="J55" i="42"/>
  <c r="K36" i="42"/>
  <c r="A36" i="42"/>
  <c r="P33" i="42"/>
  <c r="J33" i="42"/>
  <c r="P30" i="42"/>
  <c r="J30" i="42"/>
  <c r="P26" i="42"/>
  <c r="J26" i="42"/>
  <c r="P23" i="42"/>
  <c r="J23" i="42"/>
  <c r="P20" i="42"/>
  <c r="J20" i="42"/>
  <c r="E1" i="42"/>
  <c r="E36" i="42" s="1"/>
  <c r="T36" i="41"/>
  <c r="T1" i="41"/>
  <c r="P67" i="41"/>
  <c r="J67" i="41"/>
  <c r="P64" i="41"/>
  <c r="J64" i="41"/>
  <c r="P61" i="41"/>
  <c r="J61" i="41"/>
  <c r="P58" i="41"/>
  <c r="J58" i="41"/>
  <c r="P55" i="41"/>
  <c r="J55" i="41"/>
  <c r="K36" i="41"/>
  <c r="A36" i="41"/>
  <c r="P33" i="41"/>
  <c r="J33" i="41"/>
  <c r="P30" i="41"/>
  <c r="J30" i="41"/>
  <c r="P27" i="41"/>
  <c r="J27" i="41"/>
  <c r="P24" i="41"/>
  <c r="J24" i="41"/>
  <c r="P20" i="41"/>
  <c r="J20" i="41"/>
  <c r="E1" i="41"/>
  <c r="E36" i="41" s="1"/>
  <c r="T36" i="39"/>
  <c r="T1" i="39"/>
  <c r="T38" i="40"/>
  <c r="T1" i="40"/>
  <c r="P69" i="40"/>
  <c r="J69" i="40"/>
  <c r="P66" i="40"/>
  <c r="J66" i="40"/>
  <c r="P63" i="40"/>
  <c r="J63" i="40"/>
  <c r="P60" i="40"/>
  <c r="J60" i="40"/>
  <c r="P57" i="40"/>
  <c r="J57" i="40"/>
  <c r="K38" i="40"/>
  <c r="A38" i="40"/>
  <c r="P35" i="40"/>
  <c r="J35" i="40"/>
  <c r="P32" i="40"/>
  <c r="J32" i="40"/>
  <c r="P29" i="40"/>
  <c r="J29" i="40"/>
  <c r="P26" i="40"/>
  <c r="J26" i="40"/>
  <c r="P23" i="40"/>
  <c r="J23" i="40"/>
  <c r="P20" i="40"/>
  <c r="J20" i="40"/>
  <c r="E1" i="40"/>
  <c r="E38" i="40"/>
  <c r="P67" i="39"/>
  <c r="J67" i="39"/>
  <c r="P64" i="39"/>
  <c r="J64" i="39"/>
  <c r="P61" i="39"/>
  <c r="J61" i="39"/>
  <c r="P58" i="39"/>
  <c r="J58" i="39"/>
  <c r="P55" i="39"/>
  <c r="J55" i="39"/>
  <c r="K36" i="39"/>
  <c r="A36" i="39"/>
  <c r="P33" i="39"/>
  <c r="J33" i="39"/>
  <c r="P29" i="39"/>
  <c r="J29" i="39"/>
  <c r="P26" i="39"/>
  <c r="J26" i="39"/>
  <c r="P23" i="39"/>
  <c r="J23" i="39"/>
  <c r="P20" i="39"/>
  <c r="J20" i="39"/>
  <c r="E1" i="39"/>
  <c r="E36" i="39"/>
  <c r="P36" i="38"/>
  <c r="J36" i="38"/>
  <c r="T40" i="38"/>
  <c r="T1" i="38"/>
  <c r="P71" i="38"/>
  <c r="J71" i="38"/>
  <c r="P68" i="38"/>
  <c r="J68" i="38"/>
  <c r="P65" i="38"/>
  <c r="J65" i="38"/>
  <c r="P62" i="38"/>
  <c r="J62" i="38"/>
  <c r="P59" i="38"/>
  <c r="J59" i="38"/>
  <c r="K40" i="38"/>
  <c r="A40" i="38"/>
  <c r="P33" i="38"/>
  <c r="J33" i="38"/>
  <c r="P30" i="38"/>
  <c r="J30" i="38"/>
  <c r="P26" i="38"/>
  <c r="J26" i="38"/>
  <c r="P23" i="38"/>
  <c r="J23" i="38"/>
  <c r="P20" i="38"/>
  <c r="J20" i="38"/>
  <c r="E1" i="38"/>
  <c r="E40" i="38" s="1"/>
  <c r="T36" i="8"/>
  <c r="T1" i="8"/>
  <c r="P67" i="8"/>
  <c r="J67" i="8"/>
  <c r="U27" i="36"/>
  <c r="P62" i="36"/>
  <c r="D27" i="36"/>
  <c r="E59" i="36"/>
  <c r="U9" i="36"/>
  <c r="P56" i="36"/>
  <c r="D9" i="36"/>
  <c r="E53" i="36"/>
  <c r="R1" i="36"/>
  <c r="O62" i="36"/>
  <c r="I62" i="36"/>
  <c r="O59" i="36"/>
  <c r="I59" i="36"/>
  <c r="O56" i="36"/>
  <c r="I56" i="36"/>
  <c r="O53" i="36"/>
  <c r="I53" i="36"/>
  <c r="P50" i="36"/>
  <c r="O50" i="36"/>
  <c r="I50" i="36"/>
  <c r="E50" i="36"/>
  <c r="P47" i="36"/>
  <c r="O47" i="36"/>
  <c r="I47" i="36"/>
  <c r="E47" i="36"/>
  <c r="P44" i="36"/>
  <c r="O44" i="36"/>
  <c r="I44" i="36"/>
  <c r="E44" i="36"/>
  <c r="P41" i="36"/>
  <c r="O41" i="36"/>
  <c r="I41" i="36"/>
  <c r="E41" i="36"/>
  <c r="C28" i="35"/>
  <c r="E63" i="35" s="1"/>
  <c r="V9" i="35"/>
  <c r="P60" i="35" s="1"/>
  <c r="R1" i="35"/>
  <c r="C28" i="34"/>
  <c r="E65" i="34" s="1"/>
  <c r="V9" i="34"/>
  <c r="P62" i="34" s="1"/>
  <c r="R1" i="34"/>
  <c r="C28" i="33"/>
  <c r="E64" i="33" s="1"/>
  <c r="V9" i="33"/>
  <c r="P61" i="33" s="1"/>
  <c r="R1" i="33"/>
  <c r="O69" i="35"/>
  <c r="I69" i="35"/>
  <c r="O66" i="35"/>
  <c r="I66" i="35"/>
  <c r="O63" i="35"/>
  <c r="I63" i="35"/>
  <c r="O60" i="35"/>
  <c r="I60" i="35"/>
  <c r="P57" i="35"/>
  <c r="O57" i="35"/>
  <c r="I57" i="35"/>
  <c r="E57" i="35"/>
  <c r="P54" i="35"/>
  <c r="O54" i="35"/>
  <c r="I54" i="35"/>
  <c r="E54" i="35"/>
  <c r="P51" i="35"/>
  <c r="O51" i="35"/>
  <c r="I51" i="35"/>
  <c r="E51" i="35"/>
  <c r="P48" i="35"/>
  <c r="O48" i="35"/>
  <c r="I48" i="35"/>
  <c r="E48" i="35"/>
  <c r="P45" i="35"/>
  <c r="O45" i="35"/>
  <c r="I45" i="35"/>
  <c r="E45" i="35"/>
  <c r="P42" i="35"/>
  <c r="O42" i="35"/>
  <c r="I42" i="35"/>
  <c r="E42" i="35"/>
  <c r="O71" i="34"/>
  <c r="I71" i="34"/>
  <c r="O68" i="34"/>
  <c r="I68" i="34"/>
  <c r="O65" i="34"/>
  <c r="I65" i="34"/>
  <c r="O62" i="34"/>
  <c r="I62" i="34"/>
  <c r="P59" i="34"/>
  <c r="O59" i="34"/>
  <c r="I59" i="34"/>
  <c r="E59" i="34"/>
  <c r="P56" i="34"/>
  <c r="O56" i="34"/>
  <c r="I56" i="34"/>
  <c r="E56" i="34"/>
  <c r="P52" i="34"/>
  <c r="O52" i="34"/>
  <c r="I52" i="34"/>
  <c r="E52" i="34"/>
  <c r="P49" i="34"/>
  <c r="O49" i="34"/>
  <c r="I49" i="34"/>
  <c r="E49" i="34"/>
  <c r="P45" i="34"/>
  <c r="O45" i="34"/>
  <c r="I45" i="34"/>
  <c r="E45" i="34"/>
  <c r="P42" i="34"/>
  <c r="O42" i="34"/>
  <c r="I42" i="34"/>
  <c r="E42" i="34"/>
  <c r="O70" i="33"/>
  <c r="I70" i="33"/>
  <c r="O67" i="33"/>
  <c r="I67" i="33"/>
  <c r="O64" i="33"/>
  <c r="I64" i="33"/>
  <c r="O61" i="33"/>
  <c r="I61" i="33"/>
  <c r="P58" i="33"/>
  <c r="P70" i="33" s="1"/>
  <c r="O58" i="33"/>
  <c r="I58" i="33"/>
  <c r="E58" i="33"/>
  <c r="P55" i="33"/>
  <c r="E70" i="33" s="1"/>
  <c r="O55" i="33"/>
  <c r="I55" i="33"/>
  <c r="E55" i="33"/>
  <c r="P51" i="33"/>
  <c r="O51" i="33"/>
  <c r="I51" i="33"/>
  <c r="E51" i="33"/>
  <c r="P67" i="33" s="1"/>
  <c r="P48" i="33"/>
  <c r="E67" i="33" s="1"/>
  <c r="O48" i="33"/>
  <c r="I48" i="33"/>
  <c r="E48" i="33"/>
  <c r="P45" i="33"/>
  <c r="P64" i="33" s="1"/>
  <c r="O45" i="33"/>
  <c r="I45" i="33"/>
  <c r="E45" i="33"/>
  <c r="P42" i="33"/>
  <c r="O42" i="33"/>
  <c r="I42" i="33"/>
  <c r="E42" i="33"/>
  <c r="E61" i="33" s="1"/>
  <c r="U27" i="32"/>
  <c r="P62" i="32"/>
  <c r="D27" i="32"/>
  <c r="E59" i="32"/>
  <c r="U9" i="32"/>
  <c r="P56" i="32"/>
  <c r="D9" i="32"/>
  <c r="E53" i="32"/>
  <c r="P50" i="32"/>
  <c r="E50" i="32"/>
  <c r="P47" i="32"/>
  <c r="E47" i="32"/>
  <c r="P44" i="32"/>
  <c r="E44" i="32"/>
  <c r="P41" i="32"/>
  <c r="E41" i="32"/>
  <c r="P59" i="29"/>
  <c r="E59" i="29"/>
  <c r="P56" i="29"/>
  <c r="E56" i="29"/>
  <c r="P53" i="29"/>
  <c r="P68" i="29" s="1"/>
  <c r="E53" i="29"/>
  <c r="P50" i="29"/>
  <c r="E50" i="29"/>
  <c r="E68" i="29" s="1"/>
  <c r="P46" i="29"/>
  <c r="E46" i="29"/>
  <c r="P42" i="29"/>
  <c r="E42" i="29"/>
  <c r="E62" i="29" s="1"/>
  <c r="C28" i="29"/>
  <c r="E65" i="29" s="1"/>
  <c r="V9" i="29"/>
  <c r="P62" i="29" s="1"/>
  <c r="R1" i="30"/>
  <c r="Q1" i="31"/>
  <c r="R1" i="29"/>
  <c r="R1" i="32"/>
  <c r="O62" i="32"/>
  <c r="I62" i="32"/>
  <c r="O59" i="32"/>
  <c r="I59" i="32"/>
  <c r="O56" i="32"/>
  <c r="I56" i="32"/>
  <c r="O53" i="32"/>
  <c r="I53" i="32"/>
  <c r="O50" i="32"/>
  <c r="I50" i="32"/>
  <c r="O47" i="32"/>
  <c r="I47" i="32"/>
  <c r="O44" i="32"/>
  <c r="I44" i="32"/>
  <c r="O41" i="32"/>
  <c r="I41" i="32"/>
  <c r="P26" i="31"/>
  <c r="E26" i="31"/>
  <c r="D1" i="31"/>
  <c r="D1" i="30"/>
  <c r="E1" i="8"/>
  <c r="E36" i="8"/>
  <c r="AP8" i="1"/>
  <c r="AL8" i="1"/>
  <c r="AF8" i="1"/>
  <c r="AB8" i="1"/>
  <c r="AP9" i="1"/>
  <c r="AL9" i="1"/>
  <c r="K36" i="8"/>
  <c r="A36" i="8"/>
  <c r="AF9" i="1"/>
  <c r="AB9" i="1"/>
  <c r="O26" i="31"/>
  <c r="I26" i="31"/>
  <c r="P36" i="30"/>
  <c r="J36" i="30"/>
  <c r="P33" i="30"/>
  <c r="J33" i="30"/>
  <c r="Q29" i="30"/>
  <c r="P29" i="30"/>
  <c r="J29" i="30"/>
  <c r="E29" i="30"/>
  <c r="Q26" i="30"/>
  <c r="P26" i="30"/>
  <c r="J26" i="30"/>
  <c r="E26" i="30"/>
  <c r="Q23" i="30"/>
  <c r="P23" i="30"/>
  <c r="J23" i="30"/>
  <c r="E23" i="30"/>
  <c r="Q20" i="30"/>
  <c r="P20" i="30"/>
  <c r="J20" i="30"/>
  <c r="E20" i="30"/>
  <c r="O71" i="29"/>
  <c r="I71" i="29"/>
  <c r="O68" i="29"/>
  <c r="I68" i="29"/>
  <c r="O65" i="29"/>
  <c r="I65" i="29"/>
  <c r="O62" i="29"/>
  <c r="I62" i="29"/>
  <c r="O59" i="29"/>
  <c r="I59" i="29"/>
  <c r="O56" i="29"/>
  <c r="I56" i="29"/>
  <c r="O53" i="29"/>
  <c r="I53" i="29"/>
  <c r="O50" i="29"/>
  <c r="I50" i="29"/>
  <c r="O46" i="29"/>
  <c r="I46" i="29"/>
  <c r="O42" i="29"/>
  <c r="I42" i="29"/>
  <c r="P64" i="8"/>
  <c r="J64" i="8"/>
  <c r="P61" i="8"/>
  <c r="J61" i="8"/>
  <c r="P58" i="8"/>
  <c r="J58" i="8"/>
  <c r="P55" i="8"/>
  <c r="J55" i="8"/>
  <c r="P33" i="8"/>
  <c r="J33" i="8"/>
  <c r="P30" i="8"/>
  <c r="J30" i="8"/>
  <c r="P27" i="8"/>
  <c r="J27" i="8"/>
  <c r="P23" i="8"/>
  <c r="J23" i="8"/>
  <c r="P20" i="8"/>
  <c r="J20" i="8"/>
</calcChain>
</file>

<file path=xl/sharedStrings.xml><?xml version="1.0" encoding="utf-8"?>
<sst xmlns="http://schemas.openxmlformats.org/spreadsheetml/2006/main" count="1851" uniqueCount="683">
  <si>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</si>
  <si>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</si>
  <si>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</si>
  <si>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</si>
  <si>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</si>
  <si>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（</t>
    <phoneticPr fontId="2"/>
  </si>
  <si>
    <t>）</t>
    <phoneticPr fontId="2"/>
  </si>
  <si>
    <t>栃木県少年サッカー連盟</t>
    <rPh sb="0" eb="3">
      <t>トチギケン</t>
    </rPh>
    <rPh sb="3" eb="5">
      <t>ショウネン</t>
    </rPh>
    <rPh sb="9" eb="11">
      <t>レンメイ</t>
    </rPh>
    <phoneticPr fontId="2"/>
  </si>
  <si>
    <t>A1</t>
    <phoneticPr fontId="2"/>
  </si>
  <si>
    <t>A2</t>
    <phoneticPr fontId="2"/>
  </si>
  <si>
    <t>A3</t>
    <phoneticPr fontId="2"/>
  </si>
  <si>
    <t>-</t>
    <phoneticPr fontId="2"/>
  </si>
  <si>
    <t>A8</t>
    <phoneticPr fontId="2"/>
  </si>
  <si>
    <t>B2</t>
  </si>
  <si>
    <t>B3</t>
  </si>
  <si>
    <t>B4</t>
  </si>
  <si>
    <t>B5</t>
  </si>
  <si>
    <t>B6</t>
  </si>
  <si>
    <t>B8</t>
  </si>
  <si>
    <t>C2</t>
  </si>
  <si>
    <t>C3</t>
  </si>
  <si>
    <t>C4</t>
  </si>
  <si>
    <t>C5</t>
  </si>
  <si>
    <t>C6</t>
  </si>
  <si>
    <t>C8</t>
  </si>
  <si>
    <t>D2</t>
  </si>
  <si>
    <t>D3</t>
  </si>
  <si>
    <t>D4</t>
  </si>
  <si>
    <t>D5</t>
  </si>
  <si>
    <t>D6</t>
  </si>
  <si>
    <t>D8</t>
  </si>
  <si>
    <t>JFA 第46回全日本U-12 サッカー選手権大会栃木県大会</t>
    <phoneticPr fontId="2"/>
  </si>
  <si>
    <t>A4</t>
    <phoneticPr fontId="2"/>
  </si>
  <si>
    <t>A5</t>
    <phoneticPr fontId="2"/>
  </si>
  <si>
    <t>A6</t>
    <phoneticPr fontId="2"/>
  </si>
  <si>
    <t>A7</t>
    <phoneticPr fontId="2"/>
  </si>
  <si>
    <t>シード</t>
    <phoneticPr fontId="2"/>
  </si>
  <si>
    <t>A会場</t>
    <rPh sb="1" eb="3">
      <t>カイジョウ</t>
    </rPh>
    <phoneticPr fontId="2"/>
  </si>
  <si>
    <t>B会場</t>
    <rPh sb="1" eb="3">
      <t>カイジョウ</t>
    </rPh>
    <phoneticPr fontId="2"/>
  </si>
  <si>
    <t>B1</t>
  </si>
  <si>
    <t>B7</t>
  </si>
  <si>
    <t>B</t>
    <phoneticPr fontId="2"/>
  </si>
  <si>
    <t>C</t>
    <phoneticPr fontId="2"/>
  </si>
  <si>
    <t>D</t>
    <phoneticPr fontId="2"/>
  </si>
  <si>
    <t>C会場</t>
    <rPh sb="1" eb="3">
      <t>カイジョウ</t>
    </rPh>
    <phoneticPr fontId="2"/>
  </si>
  <si>
    <t>C1</t>
  </si>
  <si>
    <t>C7</t>
  </si>
  <si>
    <t>D会場</t>
    <rPh sb="1" eb="3">
      <t>カイジョウ</t>
    </rPh>
    <phoneticPr fontId="2"/>
  </si>
  <si>
    <t>D7</t>
  </si>
  <si>
    <t>会場</t>
    <phoneticPr fontId="2"/>
  </si>
  <si>
    <t>a</t>
    <phoneticPr fontId="2"/>
  </si>
  <si>
    <t>b</t>
    <phoneticPr fontId="2"/>
  </si>
  <si>
    <t>A⑤</t>
    <phoneticPr fontId="2"/>
  </si>
  <si>
    <t>A①</t>
    <phoneticPr fontId="2"/>
  </si>
  <si>
    <t>B①</t>
    <phoneticPr fontId="2"/>
  </si>
  <si>
    <t>A③</t>
    <phoneticPr fontId="2"/>
  </si>
  <si>
    <t>B③</t>
    <phoneticPr fontId="2"/>
  </si>
  <si>
    <t>c</t>
    <phoneticPr fontId="2"/>
  </si>
  <si>
    <t>d</t>
    <phoneticPr fontId="2"/>
  </si>
  <si>
    <t>B⑤</t>
    <phoneticPr fontId="2"/>
  </si>
  <si>
    <t>A②</t>
    <phoneticPr fontId="2"/>
  </si>
  <si>
    <t>B②</t>
    <phoneticPr fontId="2"/>
  </si>
  <si>
    <t>A④</t>
    <phoneticPr fontId="2"/>
  </si>
  <si>
    <t>B④</t>
    <phoneticPr fontId="2"/>
  </si>
  <si>
    <t>＜ピッチ＞</t>
    <phoneticPr fontId="2"/>
  </si>
  <si>
    <t>A</t>
    <phoneticPr fontId="2"/>
  </si>
  <si>
    <t>（</t>
  </si>
  <si>
    <t>－</t>
  </si>
  <si>
    <t>）</t>
  </si>
  <si>
    <t>A①勝</t>
    <rPh sb="2" eb="3">
      <t>カ</t>
    </rPh>
    <phoneticPr fontId="2"/>
  </si>
  <si>
    <t>B①勝</t>
    <rPh sb="2" eb="3">
      <t>カ</t>
    </rPh>
    <phoneticPr fontId="2"/>
  </si>
  <si>
    <t>A②勝</t>
    <rPh sb="2" eb="3">
      <t>カ</t>
    </rPh>
    <phoneticPr fontId="2"/>
  </si>
  <si>
    <t>B②勝</t>
    <rPh sb="2" eb="3">
      <t>カ</t>
    </rPh>
    <phoneticPr fontId="2"/>
  </si>
  <si>
    <t>A③</t>
  </si>
  <si>
    <t>B③</t>
  </si>
  <si>
    <t>A①</t>
  </si>
  <si>
    <t>B①</t>
  </si>
  <si>
    <t>A②</t>
  </si>
  <si>
    <t>B②</t>
  </si>
  <si>
    <t>準々決勝</t>
  </si>
  <si>
    <t>主、 副 、 副 、 4th</t>
  </si>
  <si>
    <t>ー</t>
  </si>
  <si>
    <t>審判委員会</t>
    <rPh sb="0" eb="2">
      <t>シンパン</t>
    </rPh>
    <rPh sb="2" eb="5">
      <t>イインカイ</t>
    </rPh>
    <phoneticPr fontId="2"/>
  </si>
  <si>
    <t>準決勝</t>
  </si>
  <si>
    <t>優　勝</t>
    <rPh sb="0" eb="1">
      <t>ユウ</t>
    </rPh>
    <rPh sb="2" eb="3">
      <t>マサル</t>
    </rPh>
    <phoneticPr fontId="2"/>
  </si>
  <si>
    <t>第３位</t>
    <rPh sb="0" eb="1">
      <t>ダイ</t>
    </rPh>
    <rPh sb="2" eb="3">
      <t>イ</t>
    </rPh>
    <phoneticPr fontId="2"/>
  </si>
  <si>
    <t>決　勝</t>
    <rPh sb="0" eb="1">
      <t>ケッ</t>
    </rPh>
    <rPh sb="2" eb="3">
      <t>マサル</t>
    </rPh>
    <phoneticPr fontId="2"/>
  </si>
  <si>
    <t>■成績</t>
    <rPh sb="1" eb="3">
      <t>セイセキ</t>
    </rPh>
    <phoneticPr fontId="2"/>
  </si>
  <si>
    <t>優秀選手</t>
    <rPh sb="0" eb="2">
      <t>ユウシュウ</t>
    </rPh>
    <rPh sb="2" eb="4">
      <t>センシュ</t>
    </rPh>
    <phoneticPr fontId="2"/>
  </si>
  <si>
    <t>(               )</t>
    <phoneticPr fontId="2"/>
  </si>
  <si>
    <t>準優勝</t>
    <rPh sb="0" eb="3">
      <t>ジュンユウショウ</t>
    </rPh>
    <phoneticPr fontId="2"/>
  </si>
  <si>
    <t>努力賞</t>
    <rPh sb="0" eb="3">
      <t>ドリョクショウ</t>
    </rPh>
    <phoneticPr fontId="2"/>
  </si>
  <si>
    <t>JFA全日本U-12サッカー 選手権大会代表権</t>
    <rPh sb="3" eb="6">
      <t>ゼンニホン</t>
    </rPh>
    <rPh sb="15" eb="18">
      <t>センシュケン</t>
    </rPh>
    <rPh sb="18" eb="20">
      <t>タイカイ</t>
    </rPh>
    <rPh sb="20" eb="23">
      <t>ダイヒョウケン</t>
    </rPh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</si>
  <si>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</si>
  <si>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</si>
  <si>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</si>
  <si>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</si>
  <si>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E会場</t>
    <rPh sb="1" eb="3">
      <t>カイジョウ</t>
    </rPh>
    <phoneticPr fontId="2"/>
  </si>
  <si>
    <t>F会場</t>
    <rPh sb="1" eb="3">
      <t>カイジョウ</t>
    </rPh>
    <phoneticPr fontId="2"/>
  </si>
  <si>
    <t>G会場</t>
    <rPh sb="1" eb="3">
      <t>カイジョウ</t>
    </rPh>
    <phoneticPr fontId="2"/>
  </si>
  <si>
    <t>H会場</t>
    <rPh sb="1" eb="3">
      <t>カイジョウ</t>
    </rPh>
    <phoneticPr fontId="2"/>
  </si>
  <si>
    <t>E1</t>
  </si>
  <si>
    <t>E3</t>
  </si>
  <si>
    <t>E4</t>
  </si>
  <si>
    <t>E5</t>
  </si>
  <si>
    <t>E6</t>
  </si>
  <si>
    <t>E7</t>
  </si>
  <si>
    <t>E8</t>
  </si>
  <si>
    <t>F2</t>
  </si>
  <si>
    <t>F3</t>
  </si>
  <si>
    <t>F4</t>
  </si>
  <si>
    <t>F5</t>
  </si>
  <si>
    <t>F6</t>
  </si>
  <si>
    <t>F7</t>
  </si>
  <si>
    <t>F8</t>
  </si>
  <si>
    <t>G1</t>
  </si>
  <si>
    <t>G2</t>
  </si>
  <si>
    <t>G3</t>
  </si>
  <si>
    <t>G4</t>
  </si>
  <si>
    <t>G5</t>
  </si>
  <si>
    <t>G6</t>
  </si>
  <si>
    <t>G7</t>
  </si>
  <si>
    <t>G8</t>
  </si>
  <si>
    <t>H1</t>
  </si>
  <si>
    <t>H2</t>
  </si>
  <si>
    <t>H3</t>
  </si>
  <si>
    <t>H4</t>
  </si>
  <si>
    <t>H5</t>
  </si>
  <si>
    <t>H6</t>
  </si>
  <si>
    <t>H7</t>
  </si>
  <si>
    <t>H8</t>
  </si>
  <si>
    <t>P8</t>
    <phoneticPr fontId="2"/>
  </si>
  <si>
    <t>P7</t>
    <phoneticPr fontId="2"/>
  </si>
  <si>
    <t>I8</t>
  </si>
  <si>
    <t>I7</t>
  </si>
  <si>
    <t>I6</t>
  </si>
  <si>
    <t>I5</t>
  </si>
  <si>
    <t>I4</t>
  </si>
  <si>
    <t>I3</t>
  </si>
  <si>
    <t>I2</t>
  </si>
  <si>
    <t>I1</t>
  </si>
  <si>
    <t>J8</t>
  </si>
  <si>
    <t>J7</t>
  </si>
  <si>
    <t>J6</t>
  </si>
  <si>
    <t>J5</t>
  </si>
  <si>
    <t>J4</t>
  </si>
  <si>
    <t>J3</t>
  </si>
  <si>
    <t>J2</t>
  </si>
  <si>
    <t>J1</t>
  </si>
  <si>
    <t>K8</t>
  </si>
  <si>
    <t>K7</t>
  </si>
  <si>
    <t>K6</t>
  </si>
  <si>
    <t>K5</t>
  </si>
  <si>
    <t>K4</t>
  </si>
  <si>
    <t>K3</t>
  </si>
  <si>
    <t>K2</t>
  </si>
  <si>
    <t>K1</t>
  </si>
  <si>
    <t>L8</t>
  </si>
  <si>
    <t>L7</t>
  </si>
  <si>
    <t>L6</t>
  </si>
  <si>
    <t>L5</t>
  </si>
  <si>
    <t>L4</t>
  </si>
  <si>
    <t>L3</t>
  </si>
  <si>
    <t>L2</t>
  </si>
  <si>
    <t>L1</t>
  </si>
  <si>
    <t>M8</t>
  </si>
  <si>
    <t>M7</t>
  </si>
  <si>
    <t>M6</t>
  </si>
  <si>
    <t>M5</t>
  </si>
  <si>
    <t>M4</t>
  </si>
  <si>
    <t>M3</t>
  </si>
  <si>
    <t>M2</t>
  </si>
  <si>
    <t>M1</t>
  </si>
  <si>
    <t>N8</t>
  </si>
  <si>
    <t>N7</t>
  </si>
  <si>
    <t>N6</t>
  </si>
  <si>
    <t>N5</t>
  </si>
  <si>
    <t>N4</t>
  </si>
  <si>
    <t>N3</t>
  </si>
  <si>
    <t>N2</t>
  </si>
  <si>
    <t>N1</t>
  </si>
  <si>
    <t>O6</t>
  </si>
  <si>
    <t>O5</t>
  </si>
  <si>
    <t>O4</t>
  </si>
  <si>
    <t>O3</t>
  </si>
  <si>
    <t>O2</t>
  </si>
  <si>
    <t>O1</t>
  </si>
  <si>
    <t>P会場</t>
    <rPh sb="1" eb="3">
      <t>カイジョウ</t>
    </rPh>
    <phoneticPr fontId="2"/>
  </si>
  <si>
    <t>O会場</t>
    <rPh sb="1" eb="3">
      <t>カイジョウ</t>
    </rPh>
    <phoneticPr fontId="2"/>
  </si>
  <si>
    <t>I会場</t>
    <rPh sb="1" eb="3">
      <t>カイジョウ</t>
    </rPh>
    <phoneticPr fontId="2"/>
  </si>
  <si>
    <t>J会場</t>
    <rPh sb="1" eb="3">
      <t>カイジョウ</t>
    </rPh>
    <phoneticPr fontId="2"/>
  </si>
  <si>
    <t>K会場</t>
    <rPh sb="1" eb="3">
      <t>カイジョウ</t>
    </rPh>
    <phoneticPr fontId="2"/>
  </si>
  <si>
    <t>L会場</t>
    <rPh sb="1" eb="3">
      <t>カイジョウ</t>
    </rPh>
    <phoneticPr fontId="2"/>
  </si>
  <si>
    <t>M会場</t>
    <rPh sb="1" eb="3">
      <t>カイジョウ</t>
    </rPh>
    <phoneticPr fontId="2"/>
  </si>
  <si>
    <t>N会場</t>
    <rPh sb="1" eb="3">
      <t>カイジョウ</t>
    </rPh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</si>
  <si>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</si>
  <si>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</si>
  <si>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</si>
  <si>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</si>
  <si>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M</t>
    <phoneticPr fontId="2"/>
  </si>
  <si>
    <t>N</t>
    <phoneticPr fontId="2"/>
  </si>
  <si>
    <t>O</t>
    <phoneticPr fontId="2"/>
  </si>
  <si>
    <t>P</t>
    <phoneticPr fontId="2"/>
  </si>
  <si>
    <t>第１会場</t>
    <rPh sb="0" eb="1">
      <t>ダイ</t>
    </rPh>
    <rPh sb="2" eb="4">
      <t>カイジョウ</t>
    </rPh>
    <phoneticPr fontId="2"/>
  </si>
  <si>
    <t>第２会場</t>
    <rPh sb="0" eb="1">
      <t>ダイ</t>
    </rPh>
    <rPh sb="2" eb="4">
      <t>カイジョウ</t>
    </rPh>
    <phoneticPr fontId="2"/>
  </si>
  <si>
    <t>第１会場</t>
    <rPh sb="0" eb="1">
      <t>ダイ</t>
    </rPh>
    <phoneticPr fontId="2"/>
  </si>
  <si>
    <t>■第４日</t>
    <rPh sb="1" eb="2">
      <t>ダイ</t>
    </rPh>
    <rPh sb="3" eb="4">
      <t>ニチ</t>
    </rPh>
    <phoneticPr fontId="2"/>
  </si>
  <si>
    <t>■第５日</t>
    <rPh sb="1" eb="2">
      <t>ダイ</t>
    </rPh>
    <rPh sb="3" eb="4">
      <t>ニチ</t>
    </rPh>
    <phoneticPr fontId="2"/>
  </si>
  <si>
    <t>■第１日</t>
    <rPh sb="1" eb="2">
      <t>ダイ</t>
    </rPh>
    <rPh sb="3" eb="4">
      <t>ニチ</t>
    </rPh>
    <phoneticPr fontId="2"/>
  </si>
  <si>
    <t>１・２回戦</t>
    <rPh sb="3" eb="5">
      <t>カイセン</t>
    </rPh>
    <phoneticPr fontId="2"/>
  </si>
  <si>
    <t>準々決勝・準決勝</t>
    <rPh sb="0" eb="2">
      <t>ジュンジュン</t>
    </rPh>
    <rPh sb="2" eb="4">
      <t>ケッショウ</t>
    </rPh>
    <rPh sb="5" eb="8">
      <t>ジュンケッショウ</t>
    </rPh>
    <phoneticPr fontId="2"/>
  </si>
  <si>
    <t>決勝</t>
    <rPh sb="0" eb="2">
      <t>ケッショウ</t>
    </rPh>
    <phoneticPr fontId="2"/>
  </si>
  <si>
    <t>審判委員会</t>
    <phoneticPr fontId="2"/>
  </si>
  <si>
    <t>会　場</t>
    <phoneticPr fontId="2"/>
  </si>
  <si>
    <t>第１日</t>
    <rPh sb="0" eb="1">
      <t>ダイ</t>
    </rPh>
    <rPh sb="2" eb="3">
      <t>ニチ</t>
    </rPh>
    <phoneticPr fontId="2"/>
  </si>
  <si>
    <t>第２日</t>
    <rPh sb="0" eb="1">
      <t>ダイ</t>
    </rPh>
    <rPh sb="2" eb="3">
      <t>ニチ</t>
    </rPh>
    <phoneticPr fontId="2"/>
  </si>
  <si>
    <t>第３日</t>
    <rPh sb="0" eb="1">
      <t>ダイ</t>
    </rPh>
    <rPh sb="2" eb="3">
      <t>ニチ</t>
    </rPh>
    <phoneticPr fontId="2"/>
  </si>
  <si>
    <t>第４日</t>
    <rPh sb="0" eb="1">
      <t>ダイ</t>
    </rPh>
    <rPh sb="2" eb="3">
      <t>ニチ</t>
    </rPh>
    <phoneticPr fontId="2"/>
  </si>
  <si>
    <t>第５日</t>
    <rPh sb="0" eb="1">
      <t>ダイ</t>
    </rPh>
    <rPh sb="2" eb="3">
      <t>ニチ</t>
    </rPh>
    <phoneticPr fontId="2"/>
  </si>
  <si>
    <t>第２日会場</t>
    <rPh sb="0" eb="1">
      <t>ダイ</t>
    </rPh>
    <rPh sb="2" eb="3">
      <t>ニチ</t>
    </rPh>
    <rPh sb="3" eb="5">
      <t>カイジョウ</t>
    </rPh>
    <phoneticPr fontId="2"/>
  </si>
  <si>
    <t>ABCDブロック…</t>
    <phoneticPr fontId="2"/>
  </si>
  <si>
    <t>EFGHブロック…</t>
    <phoneticPr fontId="2"/>
  </si>
  <si>
    <t>IJKLブロック…</t>
    <phoneticPr fontId="2"/>
  </si>
  <si>
    <t>MNOPブロック…</t>
    <phoneticPr fontId="2"/>
  </si>
  <si>
    <t>栃木県グリーンスタジアムサブグランド</t>
    <rPh sb="0" eb="2">
      <t>トチギ</t>
    </rPh>
    <rPh sb="2" eb="3">
      <t>ケン</t>
    </rPh>
    <phoneticPr fontId="2"/>
  </si>
  <si>
    <t>真岡市総合運動公園運動広場</t>
    <rPh sb="0" eb="3">
      <t>モオカシ</t>
    </rPh>
    <rPh sb="3" eb="5">
      <t>ソウゴウ</t>
    </rPh>
    <rPh sb="5" eb="7">
      <t>ウンドウ</t>
    </rPh>
    <rPh sb="7" eb="9">
      <t>コウエン</t>
    </rPh>
    <rPh sb="9" eb="11">
      <t>ウンドウ</t>
    </rPh>
    <rPh sb="11" eb="13">
      <t>ヒロバ</t>
    </rPh>
    <phoneticPr fontId="2"/>
  </si>
  <si>
    <t>佐野市総合運動公園第2多目的球技場</t>
    <rPh sb="0" eb="3">
      <t>サノシ</t>
    </rPh>
    <rPh sb="3" eb="5">
      <t>ソウゴウ</t>
    </rPh>
    <rPh sb="5" eb="7">
      <t>ウンドウ</t>
    </rPh>
    <rPh sb="7" eb="9">
      <t>コウエン</t>
    </rPh>
    <rPh sb="9" eb="10">
      <t>ダイ</t>
    </rPh>
    <rPh sb="11" eb="14">
      <t>タモクテキ</t>
    </rPh>
    <rPh sb="14" eb="17">
      <t>キュウギジョウ</t>
    </rPh>
    <phoneticPr fontId="2"/>
  </si>
  <si>
    <t>■第３日</t>
    <rPh sb="3" eb="4">
      <t>ニチ</t>
    </rPh>
    <phoneticPr fontId="2"/>
  </si>
  <si>
    <t>５・６回戦</t>
    <rPh sb="3" eb="5">
      <t>カイセン</t>
    </rPh>
    <phoneticPr fontId="2"/>
  </si>
  <si>
    <t>ab</t>
    <phoneticPr fontId="2"/>
  </si>
  <si>
    <t>cd</t>
    <phoneticPr fontId="2"/>
  </si>
  <si>
    <t>ef</t>
    <phoneticPr fontId="2"/>
  </si>
  <si>
    <t>gh</t>
    <phoneticPr fontId="2"/>
  </si>
  <si>
    <t>■第２日</t>
    <phoneticPr fontId="2"/>
  </si>
  <si>
    <t>３・４回戦</t>
    <rPh sb="3" eb="5">
      <t>カイセン</t>
    </rPh>
    <phoneticPr fontId="2"/>
  </si>
  <si>
    <t>地区シード</t>
    <rPh sb="0" eb="2">
      <t>チク</t>
    </rPh>
    <phoneticPr fontId="2"/>
  </si>
  <si>
    <t>D1</t>
    <phoneticPr fontId="2"/>
  </si>
  <si>
    <t>栃木県総合運動公園第２陸上競技場</t>
    <rPh sb="0" eb="10">
      <t>トチギケンソウゴウウンドウコウエンダイ</t>
    </rPh>
    <rPh sb="11" eb="16">
      <t>リクジョウキョ</t>
    </rPh>
    <phoneticPr fontId="2"/>
  </si>
  <si>
    <t>O8</t>
    <phoneticPr fontId="2"/>
  </si>
  <si>
    <t>O7</t>
    <phoneticPr fontId="2"/>
  </si>
  <si>
    <t>C9</t>
  </si>
  <si>
    <t>O9</t>
    <phoneticPr fontId="2"/>
  </si>
  <si>
    <t>Ａ①</t>
    <phoneticPr fontId="2"/>
  </si>
  <si>
    <t>Ｂ①</t>
    <phoneticPr fontId="2"/>
  </si>
  <si>
    <t>Ａ②</t>
    <phoneticPr fontId="2"/>
  </si>
  <si>
    <t>主、　 副、　 副、　 4th</t>
    <phoneticPr fontId="2"/>
  </si>
  <si>
    <t>主、　 副 、　 副 、　 4th</t>
    <phoneticPr fontId="2"/>
  </si>
  <si>
    <t>主、　 副、 　 副、 　 4th</t>
    <phoneticPr fontId="2"/>
  </si>
  <si>
    <t>11、　12、　13、　14</t>
    <phoneticPr fontId="2"/>
  </si>
  <si>
    <t>14、　13、　12、　11</t>
    <phoneticPr fontId="2"/>
  </si>
  <si>
    <t>5、　6、　7、　5</t>
    <phoneticPr fontId="2"/>
  </si>
  <si>
    <t>8、　9、　10、　8</t>
    <phoneticPr fontId="2"/>
  </si>
  <si>
    <t>1、　2、　3、　4</t>
    <phoneticPr fontId="2"/>
  </si>
  <si>
    <t>4、　3、　2、　1</t>
    <phoneticPr fontId="2"/>
  </si>
  <si>
    <t>12、　13、　14、　11</t>
    <phoneticPr fontId="2"/>
  </si>
  <si>
    <t>2、　3、　4、　1</t>
    <phoneticPr fontId="2"/>
  </si>
  <si>
    <t>6、　7、　5、　6</t>
    <phoneticPr fontId="2"/>
  </si>
  <si>
    <t>9、　10、　8、　9</t>
    <phoneticPr fontId="2"/>
  </si>
  <si>
    <t>Ｂ②</t>
    <phoneticPr fontId="2"/>
  </si>
  <si>
    <t>Ａ③</t>
    <phoneticPr fontId="2"/>
  </si>
  <si>
    <t>Ｂ③</t>
    <phoneticPr fontId="2"/>
  </si>
  <si>
    <t>Ａ④</t>
    <phoneticPr fontId="2"/>
  </si>
  <si>
    <t>Ｂ④</t>
    <phoneticPr fontId="2"/>
  </si>
  <si>
    <t>Ａ①勝</t>
    <rPh sb="2" eb="3">
      <t>カ</t>
    </rPh>
    <phoneticPr fontId="2"/>
  </si>
  <si>
    <t>Ｂ①勝</t>
    <rPh sb="2" eb="3">
      <t>カ</t>
    </rPh>
    <phoneticPr fontId="2"/>
  </si>
  <si>
    <t>Ａ②勝</t>
    <rPh sb="2" eb="3">
      <t>カ</t>
    </rPh>
    <phoneticPr fontId="2"/>
  </si>
  <si>
    <t>Ｂ②勝</t>
    <rPh sb="2" eb="3">
      <t>カ</t>
    </rPh>
    <phoneticPr fontId="2"/>
  </si>
  <si>
    <t>7、8、9、7</t>
    <phoneticPr fontId="2"/>
  </si>
  <si>
    <t>10、11、12、10</t>
    <phoneticPr fontId="2"/>
  </si>
  <si>
    <t>1、2、3、1</t>
    <phoneticPr fontId="2"/>
  </si>
  <si>
    <t>4、5、6、4</t>
    <phoneticPr fontId="2"/>
  </si>
  <si>
    <t>8、9、7、8</t>
    <phoneticPr fontId="2"/>
  </si>
  <si>
    <t>11、12、10、11</t>
    <phoneticPr fontId="2"/>
  </si>
  <si>
    <t>2、3、1、2</t>
    <phoneticPr fontId="2"/>
  </si>
  <si>
    <t>5、6、4、5</t>
    <phoneticPr fontId="2"/>
  </si>
  <si>
    <t>第2会場</t>
    <rPh sb="0" eb="1">
      <t>ダイ</t>
    </rPh>
    <phoneticPr fontId="2"/>
  </si>
  <si>
    <t>Ｅ</t>
    <phoneticPr fontId="2"/>
  </si>
  <si>
    <t>Ｆ</t>
    <phoneticPr fontId="2"/>
  </si>
  <si>
    <t>Ｇ</t>
    <phoneticPr fontId="2"/>
  </si>
  <si>
    <t>Ｈ</t>
    <phoneticPr fontId="2"/>
  </si>
  <si>
    <t>第3会場</t>
    <rPh sb="0" eb="1">
      <t>ダイ</t>
    </rPh>
    <phoneticPr fontId="2"/>
  </si>
  <si>
    <t>Ｉ</t>
    <phoneticPr fontId="2"/>
  </si>
  <si>
    <t>Ｊ</t>
    <phoneticPr fontId="2"/>
  </si>
  <si>
    <t>Ｋ</t>
    <phoneticPr fontId="2"/>
  </si>
  <si>
    <t>Ｌ</t>
    <phoneticPr fontId="2"/>
  </si>
  <si>
    <t>第4会場</t>
    <rPh sb="0" eb="1">
      <t>ダイ</t>
    </rPh>
    <phoneticPr fontId="2"/>
  </si>
  <si>
    <t>Ｍ</t>
    <phoneticPr fontId="2"/>
  </si>
  <si>
    <t>Ｎ</t>
    <phoneticPr fontId="2"/>
  </si>
  <si>
    <t>Ｏ</t>
    <phoneticPr fontId="2"/>
  </si>
  <si>
    <t>Ｐ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</si>
  <si>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</si>
  <si>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</si>
  <si>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</si>
  <si>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</si>
  <si>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主， 副 ， 副 ， 4th</t>
    <rPh sb="0" eb="1">
      <t>シュ</t>
    </rPh>
    <rPh sb="3" eb="4">
      <t>フク</t>
    </rPh>
    <rPh sb="7" eb="8">
      <t>フク</t>
    </rPh>
    <phoneticPr fontId="2"/>
  </si>
  <si>
    <t>4、5、6、7</t>
    <phoneticPr fontId="2"/>
  </si>
  <si>
    <t>2、3、4、5</t>
    <phoneticPr fontId="2"/>
  </si>
  <si>
    <t>6、7、8、6</t>
    <phoneticPr fontId="2"/>
  </si>
  <si>
    <t>3、2、1、8</t>
    <phoneticPr fontId="2"/>
  </si>
  <si>
    <t>1、7、8、1</t>
    <phoneticPr fontId="2"/>
  </si>
  <si>
    <t>第3会場</t>
    <rPh sb="0" eb="1">
      <t>ダイ</t>
    </rPh>
    <rPh sb="2" eb="4">
      <t>カイジョウ</t>
    </rPh>
    <phoneticPr fontId="2"/>
  </si>
  <si>
    <t>第4会場</t>
    <rPh sb="0" eb="1">
      <t>ダイ</t>
    </rPh>
    <rPh sb="2" eb="4">
      <t>カイジョウ</t>
    </rPh>
    <phoneticPr fontId="2"/>
  </si>
  <si>
    <t>⑥</t>
    <phoneticPr fontId="2"/>
  </si>
  <si>
    <t>6、7、8、1</t>
    <phoneticPr fontId="2"/>
  </si>
  <si>
    <t>5、4、3、2</t>
    <phoneticPr fontId="2"/>
  </si>
  <si>
    <t>8、1、2、8</t>
    <phoneticPr fontId="2"/>
  </si>
  <si>
    <t>3、1、2、3</t>
    <phoneticPr fontId="2"/>
  </si>
  <si>
    <t>6、4、5、6</t>
    <phoneticPr fontId="2"/>
  </si>
  <si>
    <t>9、7、8、9</t>
    <phoneticPr fontId="2"/>
  </si>
  <si>
    <t>3、2、1、3</t>
    <phoneticPr fontId="2"/>
  </si>
  <si>
    <t>AB</t>
    <phoneticPr fontId="2"/>
  </si>
  <si>
    <t>CD</t>
    <phoneticPr fontId="2"/>
  </si>
  <si>
    <t>GH</t>
    <phoneticPr fontId="2"/>
  </si>
  <si>
    <t>EF</t>
    <phoneticPr fontId="2"/>
  </si>
  <si>
    <t>IJ</t>
    <phoneticPr fontId="2"/>
  </si>
  <si>
    <t>KL</t>
    <phoneticPr fontId="2"/>
  </si>
  <si>
    <t>MN</t>
    <phoneticPr fontId="2"/>
  </si>
  <si>
    <t>OP</t>
    <phoneticPr fontId="2"/>
  </si>
  <si>
    <t>ABCD会場</t>
    <rPh sb="4" eb="6">
      <t>カイジョウ</t>
    </rPh>
    <phoneticPr fontId="2"/>
  </si>
  <si>
    <t>EFGH会場</t>
    <rPh sb="4" eb="6">
      <t>カイジョウ</t>
    </rPh>
    <phoneticPr fontId="2"/>
  </si>
  <si>
    <t>※2日目の会場は地区シード兼会場担当の結果を反映（丸山運動公園、真岡市総合運動公園運動広場、佐野市運動公園第2多目的球技場、キョクトウ青木フィールドC）</t>
    <rPh sb="2" eb="4">
      <t>ニチメ</t>
    </rPh>
    <rPh sb="5" eb="7">
      <t>カイジョウ</t>
    </rPh>
    <rPh sb="8" eb="10">
      <t>チク</t>
    </rPh>
    <rPh sb="13" eb="14">
      <t>ケン</t>
    </rPh>
    <rPh sb="14" eb="16">
      <t>カイジョウ</t>
    </rPh>
    <rPh sb="16" eb="18">
      <t>タントウ</t>
    </rPh>
    <rPh sb="19" eb="21">
      <t>ケッカ</t>
    </rPh>
    <rPh sb="22" eb="24">
      <t>ハンエイ</t>
    </rPh>
    <phoneticPr fontId="2"/>
  </si>
  <si>
    <t>IJKL会場</t>
    <rPh sb="4" eb="6">
      <t>カイジョウ</t>
    </rPh>
    <phoneticPr fontId="2"/>
  </si>
  <si>
    <t>MNOP会場</t>
    <rPh sb="4" eb="6">
      <t>カイジョウ</t>
    </rPh>
    <phoneticPr fontId="2"/>
  </si>
  <si>
    <t>第15会場</t>
    <rPh sb="0" eb="1">
      <t>ダイ</t>
    </rPh>
    <rPh sb="3" eb="5">
      <t>カイジョウ</t>
    </rPh>
    <phoneticPr fontId="2"/>
  </si>
  <si>
    <t>第16会場</t>
    <rPh sb="0" eb="1">
      <t>ダイ</t>
    </rPh>
    <rPh sb="3" eb="5">
      <t>カイジョウ</t>
    </rPh>
    <phoneticPr fontId="2"/>
  </si>
  <si>
    <t>第5会場</t>
    <rPh sb="0" eb="1">
      <t>ダイ</t>
    </rPh>
    <rPh sb="2" eb="4">
      <t>カイジョウ</t>
    </rPh>
    <phoneticPr fontId="2"/>
  </si>
  <si>
    <t>第6会場</t>
    <rPh sb="0" eb="1">
      <t>ダイ</t>
    </rPh>
    <rPh sb="2" eb="4">
      <t>カイジョウ</t>
    </rPh>
    <phoneticPr fontId="2"/>
  </si>
  <si>
    <t>第7会場</t>
    <rPh sb="0" eb="1">
      <t>ダイ</t>
    </rPh>
    <rPh sb="2" eb="4">
      <t>カイジョウ</t>
    </rPh>
    <phoneticPr fontId="2"/>
  </si>
  <si>
    <t>第8会場</t>
    <rPh sb="0" eb="1">
      <t>ダイ</t>
    </rPh>
    <rPh sb="2" eb="4">
      <t>カイジョウ</t>
    </rPh>
    <phoneticPr fontId="2"/>
  </si>
  <si>
    <t>第9会場</t>
    <rPh sb="0" eb="1">
      <t>ダイ</t>
    </rPh>
    <rPh sb="2" eb="4">
      <t>カイジョウ</t>
    </rPh>
    <phoneticPr fontId="2"/>
  </si>
  <si>
    <t>第10会場</t>
    <rPh sb="0" eb="1">
      <t>ダイ</t>
    </rPh>
    <rPh sb="3" eb="5">
      <t>カイジョウ</t>
    </rPh>
    <phoneticPr fontId="2"/>
  </si>
  <si>
    <t>第11会場</t>
    <rPh sb="0" eb="1">
      <t>ダイ</t>
    </rPh>
    <rPh sb="3" eb="5">
      <t>カイジョウ</t>
    </rPh>
    <phoneticPr fontId="2"/>
  </si>
  <si>
    <t>第12会場</t>
    <rPh sb="0" eb="1">
      <t>ダイ</t>
    </rPh>
    <rPh sb="3" eb="5">
      <t>カイジョウ</t>
    </rPh>
    <phoneticPr fontId="2"/>
  </si>
  <si>
    <t>第13会場</t>
    <rPh sb="0" eb="1">
      <t>ダイ</t>
    </rPh>
    <rPh sb="3" eb="5">
      <t>カイジョウ</t>
    </rPh>
    <phoneticPr fontId="2"/>
  </si>
  <si>
    <t>第14会場</t>
    <rPh sb="0" eb="1">
      <t>ダイ</t>
    </rPh>
    <rPh sb="3" eb="5">
      <t>カイジョウ</t>
    </rPh>
    <phoneticPr fontId="2"/>
  </si>
  <si>
    <t>F1</t>
    <phoneticPr fontId="2"/>
  </si>
  <si>
    <t>E2</t>
  </si>
  <si>
    <t>P6</t>
  </si>
  <si>
    <t>P5</t>
  </si>
  <si>
    <t>P4</t>
  </si>
  <si>
    <t>P3</t>
  </si>
  <si>
    <t>P2</t>
  </si>
  <si>
    <t>P1</t>
  </si>
  <si>
    <r>
      <t>ともぞうサッカークラブ</t>
    </r>
    <r>
      <rPr>
        <b/>
        <sz val="6"/>
        <color indexed="8"/>
        <rFont val="ＭＳ Ｐゴシック"/>
        <family val="3"/>
        <charset val="128"/>
      </rPr>
      <t>（トップリーグ1位）</t>
    </r>
    <phoneticPr fontId="21"/>
  </si>
  <si>
    <r>
      <t>ヴェルフェ矢板Ｕ－１２・ｆｌｅｕｒ</t>
    </r>
    <r>
      <rPr>
        <b/>
        <sz val="6"/>
        <color indexed="8"/>
        <rFont val="ＭＳ Ｐゴシック"/>
        <family val="3"/>
        <charset val="128"/>
      </rPr>
      <t>(トップリーグ2位)</t>
    </r>
    <phoneticPr fontId="21"/>
  </si>
  <si>
    <r>
      <t>ＦＣがむしゃら</t>
    </r>
    <r>
      <rPr>
        <b/>
        <sz val="6"/>
        <color indexed="8"/>
        <rFont val="ＭＳ Ｐゴシック"/>
        <family val="3"/>
        <charset val="128"/>
      </rPr>
      <t>（トップリーグ8位）</t>
    </r>
    <phoneticPr fontId="21"/>
  </si>
  <si>
    <r>
      <t>Ｊ－ＳＰＯＲＴＳ　ＦＯＯＴＢＡＬＬ　ＣＬＵＢ</t>
    </r>
    <r>
      <rPr>
        <b/>
        <sz val="6"/>
        <color indexed="8"/>
        <rFont val="ＭＳ Ｐゴシック"/>
        <family val="3"/>
        <charset val="128"/>
      </rPr>
      <t>（トップリーグ5位）</t>
    </r>
    <phoneticPr fontId="21"/>
  </si>
  <si>
    <r>
      <t>ＭＯＲＡＮＧＯ栃木フットボールクラブＵ１２</t>
    </r>
    <r>
      <rPr>
        <b/>
        <sz val="6"/>
        <color indexed="8"/>
        <rFont val="ＭＳ Ｐゴシック"/>
        <family val="3"/>
        <charset val="128"/>
      </rPr>
      <t>（トップリーグ7位）</t>
    </r>
    <phoneticPr fontId="21"/>
  </si>
  <si>
    <r>
      <t>ＴＥＡＭ　リフレＳＣ</t>
    </r>
    <r>
      <rPr>
        <b/>
        <sz val="6"/>
        <color indexed="8"/>
        <rFont val="ＭＳ Ｐゴシック"/>
        <family val="3"/>
        <charset val="128"/>
      </rPr>
      <t>（トップリーグ6位）</t>
    </r>
    <phoneticPr fontId="21"/>
  </si>
  <si>
    <r>
      <t>ＦＣ　ＶＡＬＯＮ</t>
    </r>
    <r>
      <rPr>
        <b/>
        <sz val="6"/>
        <color indexed="8"/>
        <rFont val="ＭＳ Ｐゴシック"/>
        <family val="3"/>
        <charset val="128"/>
      </rPr>
      <t>（トップリーグ3位）</t>
    </r>
    <phoneticPr fontId="21"/>
  </si>
  <si>
    <r>
      <t>ＦＣ　Ａｖａｎｃｅ</t>
    </r>
    <r>
      <rPr>
        <b/>
        <sz val="6"/>
        <color indexed="8"/>
        <rFont val="ＭＳ Ｐゴシック"/>
        <family val="3"/>
        <charset val="128"/>
      </rPr>
      <t>（トップリーグ4位）</t>
    </r>
    <phoneticPr fontId="21"/>
  </si>
  <si>
    <t>JFA第4６回全日本U-12 サッカー選手権大会
栃木県大会　抽選順</t>
    <rPh sb="31" eb="33">
      <t>チュウセン</t>
    </rPh>
    <rPh sb="33" eb="34">
      <t>ジュン</t>
    </rPh>
    <phoneticPr fontId="2"/>
  </si>
  <si>
    <t>宇河→上都賀→芳賀→下都賀→両毛→北那須→塩谷南那須</t>
    <rPh sb="17" eb="18">
      <t>キタ</t>
    </rPh>
    <rPh sb="18" eb="20">
      <t>ナス</t>
    </rPh>
    <rPh sb="21" eb="23">
      <t>シオヤ</t>
    </rPh>
    <rPh sb="23" eb="26">
      <t>ミナミナス</t>
    </rPh>
    <phoneticPr fontId="2"/>
  </si>
  <si>
    <t>【トップリーグチーム】（※抽選無し・組合せ決定済み）</t>
    <rPh sb="13" eb="15">
      <t>チュウセン</t>
    </rPh>
    <rPh sb="15" eb="16">
      <t>ナ</t>
    </rPh>
    <rPh sb="18" eb="20">
      <t>クミアワ</t>
    </rPh>
    <rPh sb="21" eb="23">
      <t>ケッテイ</t>
    </rPh>
    <rPh sb="23" eb="24">
      <t>ズ</t>
    </rPh>
    <phoneticPr fontId="2"/>
  </si>
  <si>
    <t>1位</t>
    <rPh sb="1" eb="2">
      <t>イ</t>
    </rPh>
    <phoneticPr fontId="2"/>
  </si>
  <si>
    <t>ともぞうサッカークラブ</t>
    <phoneticPr fontId="2"/>
  </si>
  <si>
    <t>5位</t>
    <rPh sb="1" eb="2">
      <t>イ</t>
    </rPh>
    <phoneticPr fontId="2"/>
  </si>
  <si>
    <t>Ｊ－ＳＰＯＲＴＳ　ＦＯＯＴＢＡＬＬ　ＣＬＵＢ</t>
    <phoneticPr fontId="2"/>
  </si>
  <si>
    <t>2位</t>
    <rPh sb="1" eb="2">
      <t>イ</t>
    </rPh>
    <phoneticPr fontId="2"/>
  </si>
  <si>
    <t>ヴェルフェ矢板Ｕ－１２・ｆｌｅｕｒ</t>
    <phoneticPr fontId="2"/>
  </si>
  <si>
    <t>6位</t>
    <rPh sb="1" eb="2">
      <t>イ</t>
    </rPh>
    <phoneticPr fontId="2"/>
  </si>
  <si>
    <t>ＴＥＡＭ　リフレＳＣ</t>
    <phoneticPr fontId="2"/>
  </si>
  <si>
    <t>3位</t>
    <rPh sb="1" eb="2">
      <t>イ</t>
    </rPh>
    <phoneticPr fontId="2"/>
  </si>
  <si>
    <t>ＦＣ　ＶＡＬＯＮ</t>
    <phoneticPr fontId="2"/>
  </si>
  <si>
    <t>7位</t>
    <rPh sb="1" eb="2">
      <t>イ</t>
    </rPh>
    <phoneticPr fontId="2"/>
  </si>
  <si>
    <t>ＭＯＲＡＮＧＯ栃木フットボールクラブＵ１２</t>
    <phoneticPr fontId="2"/>
  </si>
  <si>
    <t>4位</t>
    <rPh sb="1" eb="2">
      <t>イ</t>
    </rPh>
    <phoneticPr fontId="2"/>
  </si>
  <si>
    <t>ＦＣ　Ａｖａｎｃｅ</t>
    <phoneticPr fontId="2"/>
  </si>
  <si>
    <t>8位</t>
    <rPh sb="1" eb="2">
      <t>イ</t>
    </rPh>
    <phoneticPr fontId="2"/>
  </si>
  <si>
    <t>ＦＣがむしゃら</t>
    <phoneticPr fontId="2"/>
  </si>
  <si>
    <t>【地区シード】（2日目会場担当チームから抽選）</t>
    <rPh sb="1" eb="3">
      <t>チク</t>
    </rPh>
    <rPh sb="8" eb="10">
      <t>フツカ</t>
    </rPh>
    <rPh sb="10" eb="11">
      <t>メ</t>
    </rPh>
    <rPh sb="11" eb="13">
      <t>カイジョウ</t>
    </rPh>
    <rPh sb="13" eb="15">
      <t>タントウ</t>
    </rPh>
    <rPh sb="20" eb="22">
      <t>チュウセン</t>
    </rPh>
    <phoneticPr fontId="2"/>
  </si>
  <si>
    <t>※AB、CD、EF、GH、IJ、KL、MN、OP</t>
    <phoneticPr fontId="2"/>
  </si>
  <si>
    <t>ＮＩＫＫＯ．ＳＰＯＲＴＳ．ＣＬＵＢ（上都賀地区1位）</t>
    <rPh sb="18" eb="21">
      <t>カミツガ</t>
    </rPh>
    <phoneticPr fontId="2"/>
  </si>
  <si>
    <t>丸山運動公園</t>
    <rPh sb="0" eb="2">
      <t>マルヤマ</t>
    </rPh>
    <rPh sb="2" eb="4">
      <t>ウンドウ</t>
    </rPh>
    <rPh sb="4" eb="6">
      <t>コウエン</t>
    </rPh>
    <phoneticPr fontId="2"/>
  </si>
  <si>
    <t>ＪＦＣアミスタ市貝（芳賀地区1位）</t>
    <rPh sb="10" eb="12">
      <t>ハガ</t>
    </rPh>
    <phoneticPr fontId="2"/>
  </si>
  <si>
    <t>真岡市総合運動公園運動広場</t>
    <rPh sb="0" eb="13">
      <t>モオカシソウゴウウンドウコウエンウンドウヒロバ</t>
    </rPh>
    <phoneticPr fontId="2"/>
  </si>
  <si>
    <t>御厨フットボールクラブ（両毛地区1位）</t>
    <rPh sb="12" eb="14">
      <t>リョウモウ</t>
    </rPh>
    <phoneticPr fontId="2"/>
  </si>
  <si>
    <t>佐野市運動公園第2多目的球技場</t>
    <rPh sb="0" eb="8">
      <t>サノシウンドウコウエンダイ</t>
    </rPh>
    <rPh sb="9" eb="15">
      <t>タモクテキキュウギジョウ</t>
    </rPh>
    <phoneticPr fontId="2"/>
  </si>
  <si>
    <t>ＫＯＨＡＲＵ　ＰＲＯＵＤ栃木フットボールクラブ（北那須地区1位）</t>
    <rPh sb="24" eb="25">
      <t>キタ</t>
    </rPh>
    <rPh sb="25" eb="27">
      <t>ナス</t>
    </rPh>
    <rPh sb="27" eb="29">
      <t>チク</t>
    </rPh>
    <rPh sb="30" eb="31">
      <t>イ</t>
    </rPh>
    <phoneticPr fontId="2"/>
  </si>
  <si>
    <t>キョクトウ青木フィールドC</t>
    <rPh sb="5" eb="7">
      <t>アオキ</t>
    </rPh>
    <phoneticPr fontId="2"/>
  </si>
  <si>
    <t>栃木ＳＣ　Ｕ－１２（宇河地区1位）</t>
    <rPh sb="10" eb="12">
      <t>ウカワ</t>
    </rPh>
    <rPh sb="12" eb="14">
      <t>チク</t>
    </rPh>
    <rPh sb="15" eb="16">
      <t>イ</t>
    </rPh>
    <phoneticPr fontId="2"/>
  </si>
  <si>
    <t>ｕｎｉｏｎ　ｓｐｏｒｔｓ　ｃｌｕｂ（宇河地区2位）</t>
    <rPh sb="18" eb="20">
      <t>ウカワ</t>
    </rPh>
    <rPh sb="20" eb="22">
      <t>チク</t>
    </rPh>
    <rPh sb="23" eb="24">
      <t>イ</t>
    </rPh>
    <phoneticPr fontId="2"/>
  </si>
  <si>
    <t>国分寺サッカークラブ（下都賀地区1位）</t>
    <rPh sb="11" eb="14">
      <t>シモツガ</t>
    </rPh>
    <rPh sb="14" eb="16">
      <t>チク</t>
    </rPh>
    <phoneticPr fontId="2"/>
  </si>
  <si>
    <t>ヴェルフェ矢板Ｕ－１２・ｖｅｒｔ（塩谷南那須地区1位）</t>
    <rPh sb="17" eb="19">
      <t>シオヤ</t>
    </rPh>
    <rPh sb="19" eb="22">
      <t>ミナミナス</t>
    </rPh>
    <rPh sb="22" eb="24">
      <t>チク</t>
    </rPh>
    <rPh sb="25" eb="26">
      <t>イ</t>
    </rPh>
    <phoneticPr fontId="2"/>
  </si>
  <si>
    <t>【1日目会場担当チーム】</t>
    <rPh sb="2" eb="4">
      <t>ニチメ</t>
    </rPh>
    <rPh sb="4" eb="6">
      <t>カイジョウ</t>
    </rPh>
    <rPh sb="6" eb="8">
      <t>タントウ</t>
    </rPh>
    <phoneticPr fontId="2"/>
  </si>
  <si>
    <t>今市ジュニオール</t>
  </si>
  <si>
    <t>ＫＳＣ鹿沼</t>
  </si>
  <si>
    <t>ＨＦＣ．ＺＥＲＯ</t>
  </si>
  <si>
    <t>葛生ＦＣ</t>
    <phoneticPr fontId="2"/>
  </si>
  <si>
    <t>Ｋ－ＷＥＳＴ．ＦＣ２００１</t>
    <phoneticPr fontId="2"/>
  </si>
  <si>
    <t>東那須野ＦＣフェニックス</t>
    <phoneticPr fontId="2"/>
  </si>
  <si>
    <t>野原グランディオスＦＣ</t>
    <phoneticPr fontId="2"/>
  </si>
  <si>
    <t>さくらボン・ディ・ボーラ</t>
    <phoneticPr fontId="2"/>
  </si>
  <si>
    <t>【宇河地区】（35チーム）</t>
    <rPh sb="1" eb="2">
      <t>ヒサシ</t>
    </rPh>
    <rPh sb="2" eb="3">
      <t>カワ</t>
    </rPh>
    <rPh sb="3" eb="5">
      <t>チク</t>
    </rPh>
    <phoneticPr fontId="40"/>
  </si>
  <si>
    <t>宝木キッカーズ</t>
  </si>
  <si>
    <t>昭和戸祭・細谷サッカークラブ</t>
  </si>
  <si>
    <t>豊郷ＪＦＣ宇都宮</t>
  </si>
  <si>
    <t>ＦＣグランディール宇都宮</t>
  </si>
  <si>
    <t>ＦＣみらい　Ｐ</t>
  </si>
  <si>
    <t>ＦＣみらい　Ｖ</t>
  </si>
  <si>
    <t>清原サッカースポーツ少年団</t>
  </si>
  <si>
    <t>ウエストフットコム</t>
  </si>
  <si>
    <t>富士見サッカースポーツ少年団</t>
  </si>
  <si>
    <t>緑が丘ＹＦＣサッカー教室</t>
  </si>
  <si>
    <t>雀宮フットボールクラブ</t>
  </si>
  <si>
    <t>ＮＰＯ法人サウス宇都宮スポーツクラブ</t>
  </si>
  <si>
    <t>上三川サッカークラブ</t>
  </si>
  <si>
    <t>本郷北フットボールクラブ</t>
  </si>
  <si>
    <t>国本ジュニアサッカークラブ</t>
    <phoneticPr fontId="2"/>
  </si>
  <si>
    <t>ＦＣブロケード</t>
  </si>
  <si>
    <t>宇大附属小サッカースポーツ少年団</t>
  </si>
  <si>
    <t>ＳＵＧＡＯサッカークラブ</t>
  </si>
  <si>
    <t>ＳＵＧＡＯプロミネンス</t>
  </si>
  <si>
    <t>ＴＥＡＭ　リフレＳＣチェルビアット</t>
  </si>
  <si>
    <t>ともぞうサッカークラブ　Ｂ</t>
  </si>
  <si>
    <t>石井フットボールクラブ</t>
  </si>
  <si>
    <t>ＦＣアネーロ宇都宮・Ｕ－１２</t>
  </si>
  <si>
    <t>みはらサッカークラブジュニア</t>
  </si>
  <si>
    <t>カテット白沢ボンバーズ</t>
  </si>
  <si>
    <t>カテット白沢ペンギンズ</t>
  </si>
  <si>
    <t>ＦＣグラシアス</t>
  </si>
  <si>
    <t>ＦＣアリーバヴィクトリー</t>
  </si>
  <si>
    <t>ＦＣアリーバフトゥーロ</t>
    <phoneticPr fontId="2"/>
  </si>
  <si>
    <t>上河内ジュニアサッカークラブ</t>
  </si>
  <si>
    <t>Ｓ４　スペランツァ</t>
  </si>
  <si>
    <t>ＦＣスポルト宇都宮</t>
  </si>
  <si>
    <t>ＩＳＯＳＯＣＣＥＲＣＬＵＢ</t>
    <phoneticPr fontId="2"/>
  </si>
  <si>
    <t>ＩＳＯＳＣＳＥＧＵＮＤ</t>
  </si>
  <si>
    <t>宇都宮フットボールクラブジュニア</t>
  </si>
  <si>
    <t>【上都賀地区】（9チーム）</t>
    <rPh sb="1" eb="4">
      <t>カミツガ</t>
    </rPh>
    <rPh sb="4" eb="6">
      <t>チク</t>
    </rPh>
    <phoneticPr fontId="40"/>
  </si>
  <si>
    <t>鹿沼東光ＦＣ</t>
  </si>
  <si>
    <t>さつきが丘スポーツ少年団サッカー部</t>
  </si>
  <si>
    <t>北押原ＦＣ</t>
  </si>
  <si>
    <t>ＦＣあわのレジェンド</t>
  </si>
  <si>
    <t>ＮＩＫＫＯ．ＳＰＯＲＴＳ．ＣＬＵＢセントラル</t>
    <phoneticPr fontId="2"/>
  </si>
  <si>
    <t>今市ＦＣプログレス</t>
  </si>
  <si>
    <t>Ｎ　Ｆ　Ｃ</t>
  </si>
  <si>
    <t>アルゼンチンサッカークラブ日光</t>
  </si>
  <si>
    <t>藤原ＦＣ</t>
  </si>
  <si>
    <t>【芳賀地区】（15チーム）</t>
    <rPh sb="1" eb="3">
      <t>ハガ</t>
    </rPh>
    <rPh sb="3" eb="5">
      <t>チク</t>
    </rPh>
    <phoneticPr fontId="40"/>
  </si>
  <si>
    <t>真岡西サッカークラブブリッツ</t>
  </si>
  <si>
    <t>亀山サッカークラブ</t>
  </si>
  <si>
    <t>久下田ＦＣ</t>
  </si>
  <si>
    <t>益子ＳＣ</t>
  </si>
  <si>
    <t>赤羽スポーツ少年団</t>
  </si>
  <si>
    <t>祖母井クラブ</t>
  </si>
  <si>
    <t>ＪＦＣファイターズ</t>
  </si>
  <si>
    <t>エスペランサＭＯＫＡ</t>
  </si>
  <si>
    <t>ＦＣ真岡２１ファンタジー</t>
  </si>
  <si>
    <t>ＪＦＣアミスタＵ１１</t>
  </si>
  <si>
    <t>おおぞらＳＣ</t>
  </si>
  <si>
    <t>茂木ＦＣ</t>
  </si>
  <si>
    <t>ＦＣ中村</t>
  </si>
  <si>
    <t>ＦＣ中村セカンド</t>
  </si>
  <si>
    <t>ＪスポーツＦＣ</t>
    <phoneticPr fontId="2"/>
  </si>
  <si>
    <t>【下都賀地区】（24チーム）</t>
    <rPh sb="1" eb="4">
      <t>シモツガ</t>
    </rPh>
    <phoneticPr fontId="40"/>
  </si>
  <si>
    <t>南河内サッカースポーツ少年団</t>
  </si>
  <si>
    <t>都賀クラブジュニア</t>
  </si>
  <si>
    <t>合戦場フットボールクラブ</t>
  </si>
  <si>
    <t>壬生町ジュニアサッカークラブ</t>
  </si>
  <si>
    <t>石橋ＦＣ</t>
  </si>
  <si>
    <t>栃木ウーヴァＦＣ・Ｕ－１２</t>
  </si>
  <si>
    <t>野木ＳＳＳ</t>
  </si>
  <si>
    <t>小山三小　ＦＣ</t>
  </si>
  <si>
    <t>ＦＣプリメーロ</t>
    <phoneticPr fontId="2"/>
  </si>
  <si>
    <t>間東ＦＣミラクルズ</t>
  </si>
  <si>
    <t>栃木ユナイテッド</t>
  </si>
  <si>
    <t>栃木フォルツァＳＣ</t>
  </si>
  <si>
    <t>栃木ジュニオール</t>
  </si>
  <si>
    <t>ＪＦＣ　Ｗｉｎｇ</t>
  </si>
  <si>
    <t>大谷北ＦＣフォルテ</t>
  </si>
  <si>
    <t>ＳＡＫＵＲＡ　ＦＯＯＴＢＡＬＬ　ＣＬＵＢ　Ｊｒ</t>
  </si>
  <si>
    <t>大谷東フットボールクラブ</t>
  </si>
  <si>
    <t>Ｆ．Ｃ．栃木ジュニア</t>
  </si>
  <si>
    <t>壬生ＦＣユナイテッド</t>
  </si>
  <si>
    <t>Ｐｅｇａｓｕｓ藤岡２００７</t>
  </si>
  <si>
    <t>ＦＣカンピオーネ</t>
    <phoneticPr fontId="2"/>
  </si>
  <si>
    <t>ＦＣ　ＶＡＬＯＮセカンド</t>
  </si>
  <si>
    <t>ＴＯＣＨＩＧＩ　ＫＯＵ　ＦＣ</t>
  </si>
  <si>
    <t>栃木Ｃｈａｒｍｅ．Ｆ．Ｃ</t>
  </si>
  <si>
    <t>【両毛地区】（13チーム）</t>
    <rPh sb="1" eb="3">
      <t>リョウモウ</t>
    </rPh>
    <phoneticPr fontId="40"/>
  </si>
  <si>
    <t>佐野ＳＳＳ</t>
  </si>
  <si>
    <t>赤見フットボールクラブ</t>
  </si>
  <si>
    <t>足利サッカークラブジュニア</t>
  </si>
  <si>
    <t>ＦＣ毛野</t>
  </si>
  <si>
    <t>ＦＣ　ＳＨＵＪＡＫＵ</t>
  </si>
  <si>
    <t>北郷山辺千歳ＦＣ</t>
  </si>
  <si>
    <t>坂西ジュニオール</t>
  </si>
  <si>
    <t>三重・山前ＦＣ</t>
  </si>
  <si>
    <t>ＪＦＣ　足利ラトゥール</t>
  </si>
  <si>
    <t>ＧＲＳ足利Ｊｒ．</t>
  </si>
  <si>
    <t>クレアＦＣアルドーレ</t>
  </si>
  <si>
    <t>ＣＡ．アトレチコ　佐野</t>
  </si>
  <si>
    <t>呑竜ＦＣ</t>
  </si>
  <si>
    <t>【北那須地区】（14チーム）</t>
    <rPh sb="1" eb="2">
      <t>キタ</t>
    </rPh>
    <rPh sb="2" eb="4">
      <t>ナス</t>
    </rPh>
    <rPh sb="4" eb="6">
      <t>チク</t>
    </rPh>
    <phoneticPr fontId="40"/>
  </si>
  <si>
    <t>大田原城山サッカークラブ</t>
  </si>
  <si>
    <t>西原ＦＣ</t>
  </si>
  <si>
    <t>紫塚ＦＣ</t>
  </si>
  <si>
    <t>市野沢ＦＣ</t>
    <phoneticPr fontId="2"/>
  </si>
  <si>
    <t>稲村フットボールクラブ</t>
  </si>
  <si>
    <t>南イレブン</t>
  </si>
  <si>
    <t>西那須野西ＳＣ</t>
  </si>
  <si>
    <t>大山フットボールクラブアミーゴ</t>
  </si>
  <si>
    <t>高林・青木フットボールクラブ</t>
    <phoneticPr fontId="2"/>
  </si>
  <si>
    <t>フットボールクラブガナドール大田原Ｕ１２</t>
  </si>
  <si>
    <t>那須野ヶ原ＦＣボンジボーラ</t>
  </si>
  <si>
    <t>那須野ヶ原ＦＣボンジボーラ　セカンド</t>
  </si>
  <si>
    <t>ＦＣ黒羽</t>
  </si>
  <si>
    <t>ＦＣ　ＷＩＬＬＥ</t>
  </si>
  <si>
    <t>【塩谷・南那須地区】（12チーム）</t>
    <rPh sb="1" eb="3">
      <t>シオヤ</t>
    </rPh>
    <rPh sb="4" eb="7">
      <t>ミナミナス</t>
    </rPh>
    <rPh sb="7" eb="9">
      <t>チク</t>
    </rPh>
    <phoneticPr fontId="40"/>
  </si>
  <si>
    <t>ＦＣアラノ</t>
  </si>
  <si>
    <t>フットボールクラブ氏家</t>
  </si>
  <si>
    <t>熟田フットボールクラブ</t>
  </si>
  <si>
    <t>上松山クラブ</t>
  </si>
  <si>
    <t>阿久津サッカークラブ</t>
  </si>
  <si>
    <t>高根沢西フットボールクラブ</t>
  </si>
  <si>
    <t>喜連川ＳＣＪｒ</t>
  </si>
  <si>
    <t>しおやＦＣヴィガウス</t>
  </si>
  <si>
    <t>ＦＣ　ＳＦｉＤＡ</t>
  </si>
  <si>
    <t>ＡＣ　ＥＳＰＡＣＩＯ</t>
  </si>
  <si>
    <t>ヴェルフェ矢板Ｕ－１２・ｂｌａｎｃ</t>
  </si>
  <si>
    <t>ＦＣバジェルボ那須烏山</t>
  </si>
  <si>
    <t>↑　AB・CD・EF・GH・IJ・KL・MN・OP　を入力</t>
    <rPh sb="27" eb="29">
      <t>ニュウリョク</t>
    </rPh>
    <phoneticPr fontId="2"/>
  </si>
  <si>
    <t>真岡市総合運動公園運動広場</t>
    <rPh sb="0" eb="13">
      <t>モオカシソウゴウウンドウコウエンウンドウヒロバ</t>
    </rPh>
    <phoneticPr fontId="1"/>
  </si>
  <si>
    <t>ＳＡＫＵＲＡグリーンフィールド</t>
    <phoneticPr fontId="2"/>
  </si>
  <si>
    <t>キョクトウ青木フィールドB・</t>
    <rPh sb="5" eb="7">
      <t>アオキ</t>
    </rPh>
    <phoneticPr fontId="1"/>
  </si>
  <si>
    <t>キョクトウ青木フィールドC・</t>
    <rPh sb="5" eb="7">
      <t>アオキ</t>
    </rPh>
    <phoneticPr fontId="1"/>
  </si>
  <si>
    <t>GH</t>
    <phoneticPr fontId="2"/>
  </si>
  <si>
    <t>IJ</t>
    <phoneticPr fontId="2"/>
  </si>
  <si>
    <t>OP</t>
    <phoneticPr fontId="2"/>
  </si>
  <si>
    <t>AB</t>
    <phoneticPr fontId="2"/>
  </si>
  <si>
    <t>EF</t>
    <phoneticPr fontId="2"/>
  </si>
  <si>
    <t>MN</t>
    <phoneticPr fontId="2"/>
  </si>
  <si>
    <t>CD</t>
    <phoneticPr fontId="2"/>
  </si>
  <si>
    <t>KL</t>
    <phoneticPr fontId="2"/>
  </si>
  <si>
    <t>E5</t>
    <phoneticPr fontId="2"/>
  </si>
  <si>
    <t>EF</t>
    <phoneticPr fontId="2"/>
  </si>
  <si>
    <t>N4</t>
    <phoneticPr fontId="2"/>
  </si>
  <si>
    <t>MN</t>
    <phoneticPr fontId="2"/>
  </si>
  <si>
    <t>O2</t>
    <phoneticPr fontId="2"/>
  </si>
  <si>
    <t>OP</t>
    <phoneticPr fontId="2"/>
  </si>
  <si>
    <t>I3</t>
    <phoneticPr fontId="2"/>
  </si>
  <si>
    <t>IJ</t>
    <phoneticPr fontId="2"/>
  </si>
  <si>
    <t>A2</t>
    <phoneticPr fontId="2"/>
  </si>
  <si>
    <t>H2</t>
    <phoneticPr fontId="2"/>
  </si>
  <si>
    <t>L1</t>
    <phoneticPr fontId="2"/>
  </si>
  <si>
    <t>KL</t>
    <phoneticPr fontId="2"/>
  </si>
  <si>
    <t>C2</t>
    <phoneticPr fontId="2"/>
  </si>
  <si>
    <t>L8</t>
    <phoneticPr fontId="2"/>
  </si>
  <si>
    <t>H5</t>
    <phoneticPr fontId="2"/>
  </si>
  <si>
    <t>B7</t>
    <phoneticPr fontId="2"/>
  </si>
  <si>
    <t>C7</t>
    <phoneticPr fontId="2"/>
  </si>
  <si>
    <t>I1</t>
    <phoneticPr fontId="2"/>
  </si>
  <si>
    <t>N6</t>
    <phoneticPr fontId="2"/>
  </si>
  <si>
    <t>H1</t>
    <phoneticPr fontId="2"/>
  </si>
  <si>
    <t>C9</t>
    <phoneticPr fontId="2"/>
  </si>
  <si>
    <t>J8</t>
    <phoneticPr fontId="2"/>
  </si>
  <si>
    <t>H6</t>
    <phoneticPr fontId="2"/>
  </si>
  <si>
    <t>C1</t>
    <phoneticPr fontId="2"/>
  </si>
  <si>
    <t>L3</t>
    <phoneticPr fontId="2"/>
  </si>
  <si>
    <t>C4</t>
    <phoneticPr fontId="2"/>
  </si>
  <si>
    <t>N5</t>
    <phoneticPr fontId="2"/>
  </si>
  <si>
    <t>I5</t>
    <phoneticPr fontId="2"/>
  </si>
  <si>
    <t>E4</t>
    <phoneticPr fontId="2"/>
  </si>
  <si>
    <t>F4</t>
    <phoneticPr fontId="2"/>
  </si>
  <si>
    <t>L6</t>
    <phoneticPr fontId="2"/>
  </si>
  <si>
    <t>N2</t>
    <phoneticPr fontId="2"/>
  </si>
  <si>
    <t>A3</t>
    <phoneticPr fontId="2"/>
  </si>
  <si>
    <t>I8</t>
    <phoneticPr fontId="2"/>
  </si>
  <si>
    <t>J4</t>
    <phoneticPr fontId="2"/>
  </si>
  <si>
    <t>A5</t>
    <phoneticPr fontId="2"/>
  </si>
  <si>
    <t>J1</t>
    <phoneticPr fontId="2"/>
  </si>
  <si>
    <t>K2</t>
    <phoneticPr fontId="2"/>
  </si>
  <si>
    <t>L2</t>
    <phoneticPr fontId="2"/>
  </si>
  <si>
    <t>O8</t>
    <phoneticPr fontId="2"/>
  </si>
  <si>
    <t>F1</t>
    <phoneticPr fontId="2"/>
  </si>
  <si>
    <t>D6</t>
    <phoneticPr fontId="2"/>
  </si>
  <si>
    <t>A1</t>
    <phoneticPr fontId="2"/>
  </si>
  <si>
    <t>G1</t>
    <phoneticPr fontId="2"/>
  </si>
  <si>
    <t>O7</t>
    <phoneticPr fontId="2"/>
  </si>
  <si>
    <t>F5</t>
    <phoneticPr fontId="2"/>
  </si>
  <si>
    <t>N8</t>
    <phoneticPr fontId="2"/>
  </si>
  <si>
    <t>I4</t>
    <phoneticPr fontId="2"/>
  </si>
  <si>
    <t>B8</t>
    <phoneticPr fontId="2"/>
  </si>
  <si>
    <t>F7</t>
    <phoneticPr fontId="2"/>
  </si>
  <si>
    <t>M8</t>
    <phoneticPr fontId="2"/>
  </si>
  <si>
    <t>G2</t>
    <phoneticPr fontId="2"/>
  </si>
  <si>
    <t>K1</t>
    <phoneticPr fontId="2"/>
  </si>
  <si>
    <t>I6</t>
    <phoneticPr fontId="2"/>
  </si>
  <si>
    <t>F8</t>
    <phoneticPr fontId="2"/>
  </si>
  <si>
    <t>C3</t>
    <phoneticPr fontId="2"/>
  </si>
  <si>
    <t>J7</t>
    <phoneticPr fontId="2"/>
  </si>
  <si>
    <t>A8</t>
    <phoneticPr fontId="2"/>
  </si>
  <si>
    <t>K5</t>
    <phoneticPr fontId="2"/>
  </si>
  <si>
    <t>L4</t>
    <phoneticPr fontId="2"/>
  </si>
  <si>
    <t>H4</t>
    <phoneticPr fontId="2"/>
  </si>
  <si>
    <t>F3</t>
    <phoneticPr fontId="2"/>
  </si>
  <si>
    <t>H8</t>
    <phoneticPr fontId="2"/>
  </si>
  <si>
    <t>O6</t>
    <phoneticPr fontId="2"/>
  </si>
  <si>
    <t>J6</t>
    <phoneticPr fontId="2"/>
  </si>
  <si>
    <t>E1</t>
    <phoneticPr fontId="2"/>
  </si>
  <si>
    <t>P6</t>
    <phoneticPr fontId="2"/>
  </si>
  <si>
    <t>C8</t>
    <phoneticPr fontId="2"/>
  </si>
  <si>
    <t>E3</t>
    <phoneticPr fontId="2"/>
  </si>
  <si>
    <t>D1</t>
    <phoneticPr fontId="2"/>
  </si>
  <si>
    <t>G4</t>
    <phoneticPr fontId="2"/>
  </si>
  <si>
    <t>H3</t>
    <phoneticPr fontId="2"/>
  </si>
  <si>
    <t>E6</t>
    <phoneticPr fontId="2"/>
  </si>
  <si>
    <t>O3</t>
    <phoneticPr fontId="2"/>
  </si>
  <si>
    <t>O1</t>
    <phoneticPr fontId="2"/>
  </si>
  <si>
    <t>L7</t>
    <phoneticPr fontId="2"/>
  </si>
  <si>
    <t>K7</t>
    <phoneticPr fontId="2"/>
  </si>
  <si>
    <t>G6</t>
    <phoneticPr fontId="2"/>
  </si>
  <si>
    <t>D5</t>
    <phoneticPr fontId="2"/>
  </si>
  <si>
    <t>A4</t>
    <phoneticPr fontId="2"/>
  </si>
  <si>
    <t>G8</t>
    <phoneticPr fontId="2"/>
  </si>
  <si>
    <t>P3</t>
    <phoneticPr fontId="2"/>
  </si>
  <si>
    <t>I2</t>
    <phoneticPr fontId="2"/>
  </si>
  <si>
    <t>J3</t>
    <phoneticPr fontId="2"/>
  </si>
  <si>
    <t>E8</t>
    <phoneticPr fontId="2"/>
  </si>
  <si>
    <t>E2</t>
    <phoneticPr fontId="2"/>
  </si>
  <si>
    <t>K3</t>
    <phoneticPr fontId="2"/>
  </si>
  <si>
    <t>B1</t>
    <phoneticPr fontId="2"/>
  </si>
  <si>
    <t>B4</t>
    <phoneticPr fontId="2"/>
  </si>
  <si>
    <t>B6</t>
    <phoneticPr fontId="2"/>
  </si>
  <si>
    <t>D7</t>
    <phoneticPr fontId="2"/>
  </si>
  <si>
    <t>K4</t>
    <phoneticPr fontId="2"/>
  </si>
  <si>
    <t>N3</t>
    <phoneticPr fontId="2"/>
  </si>
  <si>
    <t>L5</t>
    <phoneticPr fontId="2"/>
  </si>
  <si>
    <t>C6</t>
    <phoneticPr fontId="2"/>
  </si>
  <si>
    <t>P7</t>
    <phoneticPr fontId="2"/>
  </si>
  <si>
    <t>M7</t>
    <phoneticPr fontId="2"/>
  </si>
  <si>
    <t>O5</t>
    <phoneticPr fontId="2"/>
  </si>
  <si>
    <t>E7</t>
    <phoneticPr fontId="2"/>
  </si>
  <si>
    <t>A6</t>
    <phoneticPr fontId="2"/>
  </si>
  <si>
    <t>B3</t>
    <phoneticPr fontId="2"/>
  </si>
  <si>
    <t>D3</t>
    <phoneticPr fontId="2"/>
  </si>
  <si>
    <t>J5</t>
    <phoneticPr fontId="2"/>
  </si>
  <si>
    <t>G5</t>
    <phoneticPr fontId="2"/>
  </si>
  <si>
    <t>O4</t>
    <phoneticPr fontId="2"/>
  </si>
  <si>
    <t>B2</t>
    <phoneticPr fontId="2"/>
  </si>
  <si>
    <t>N7</t>
    <phoneticPr fontId="2"/>
  </si>
  <si>
    <t>O9</t>
    <phoneticPr fontId="2"/>
  </si>
  <si>
    <t>M3</t>
    <phoneticPr fontId="2"/>
  </si>
  <si>
    <t>M1</t>
    <phoneticPr fontId="2"/>
  </si>
  <si>
    <t>P2</t>
    <phoneticPr fontId="2"/>
  </si>
  <si>
    <t>K8</t>
    <phoneticPr fontId="2"/>
  </si>
  <si>
    <t>P5</t>
    <phoneticPr fontId="2"/>
  </si>
  <si>
    <t>C5</t>
    <phoneticPr fontId="2"/>
  </si>
  <si>
    <t>G3</t>
    <phoneticPr fontId="2"/>
  </si>
  <si>
    <t>F6</t>
    <phoneticPr fontId="2"/>
  </si>
  <si>
    <t>N1</t>
    <phoneticPr fontId="2"/>
  </si>
  <si>
    <t>P1</t>
    <phoneticPr fontId="2"/>
  </si>
  <si>
    <t>M6</t>
    <phoneticPr fontId="2"/>
  </si>
  <si>
    <t>B5</t>
    <phoneticPr fontId="2"/>
  </si>
  <si>
    <t>D8</t>
    <phoneticPr fontId="2"/>
  </si>
  <si>
    <t>D4</t>
    <phoneticPr fontId="2"/>
  </si>
  <si>
    <t>H7</t>
    <phoneticPr fontId="2"/>
  </si>
  <si>
    <t>K6</t>
    <phoneticPr fontId="2"/>
  </si>
  <si>
    <t>A7</t>
    <phoneticPr fontId="2"/>
  </si>
  <si>
    <t>M2</t>
    <phoneticPr fontId="2"/>
  </si>
  <si>
    <t>D2</t>
    <phoneticPr fontId="2"/>
  </si>
  <si>
    <t>M5</t>
    <phoneticPr fontId="2"/>
  </si>
  <si>
    <t>P8</t>
    <phoneticPr fontId="2"/>
  </si>
  <si>
    <t>P4</t>
    <phoneticPr fontId="2"/>
  </si>
  <si>
    <t>F2</t>
    <phoneticPr fontId="2"/>
  </si>
  <si>
    <t>G7</t>
    <phoneticPr fontId="2"/>
  </si>
  <si>
    <t>J2</t>
    <phoneticPr fontId="2"/>
  </si>
  <si>
    <t>I7</t>
    <phoneticPr fontId="2"/>
  </si>
  <si>
    <t>M4</t>
    <phoneticPr fontId="2"/>
  </si>
  <si>
    <t>キョクトウ青木フィールドB・B</t>
    <phoneticPr fontId="2"/>
  </si>
  <si>
    <t>足利市西部多目的運動場（あしスタ）</t>
    <rPh sb="0" eb="8">
      <t>アシカガシセイブタモクテキ</t>
    </rPh>
    <rPh sb="8" eb="11">
      <t>ウンドウジョウ</t>
    </rPh>
    <phoneticPr fontId="1"/>
  </si>
  <si>
    <t>丸山公園サッカー場</t>
    <rPh sb="0" eb="2">
      <t>マルヤマ</t>
    </rPh>
    <rPh sb="2" eb="4">
      <t>コウエン</t>
    </rPh>
    <rPh sb="8" eb="9">
      <t>ジョウ</t>
    </rPh>
    <phoneticPr fontId="1"/>
  </si>
  <si>
    <t>サンエコ自然の森サッカー場</t>
    <rPh sb="4" eb="6">
      <t>シゼン</t>
    </rPh>
    <rPh sb="7" eb="8">
      <t>モリ</t>
    </rPh>
    <rPh sb="12" eb="13">
      <t>ジョウ</t>
    </rPh>
    <phoneticPr fontId="1"/>
  </si>
  <si>
    <t>佐野市運動公園ハートフル保険フィールド（第2多目的球技場）</t>
    <rPh sb="0" eb="2">
      <t>サノ</t>
    </rPh>
    <rPh sb="2" eb="3">
      <t>シ</t>
    </rPh>
    <rPh sb="3" eb="5">
      <t>ウンドウ</t>
    </rPh>
    <rPh sb="5" eb="7">
      <t>コウエン</t>
    </rPh>
    <rPh sb="12" eb="14">
      <t>ホケン</t>
    </rPh>
    <rPh sb="20" eb="21">
      <t>ダイ</t>
    </rPh>
    <rPh sb="22" eb="28">
      <t>タモクテキキュウギジョウ</t>
    </rPh>
    <phoneticPr fontId="1"/>
  </si>
  <si>
    <t>( 棄 権 ）</t>
    <rPh sb="2" eb="3">
      <t>キ</t>
    </rPh>
    <rPh sb="4" eb="5">
      <t>ケン</t>
    </rPh>
    <phoneticPr fontId="2"/>
  </si>
  <si>
    <t>PK</t>
    <phoneticPr fontId="2"/>
  </si>
  <si>
    <t>PK</t>
    <phoneticPr fontId="2"/>
  </si>
  <si>
    <t>PK</t>
    <phoneticPr fontId="2"/>
  </si>
  <si>
    <t>A</t>
    <phoneticPr fontId="2"/>
  </si>
  <si>
    <t>B</t>
    <phoneticPr fontId="2"/>
  </si>
  <si>
    <t>A</t>
    <phoneticPr fontId="2"/>
  </si>
  <si>
    <t>B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</si>
</sst>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5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20"/>
      <name val="ＤＨＰ平成ゴシックW5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name val="HG正楷書体-PRO"/>
      <family val="4"/>
      <charset val="128"/>
    </font>
    <font>
      <sz val="22"/>
      <name val="ＭＳ Ｐゴシック"/>
      <family val="3"/>
      <charset val="128"/>
    </font>
    <font>
      <sz val="22"/>
      <name val="HG正楷書体-PRO"/>
      <family val="4"/>
      <charset val="128"/>
    </font>
    <font>
      <sz val="22"/>
      <name val="ＤＨＰ平成ゴシックW5"/>
      <family val="3"/>
      <charset val="128"/>
    </font>
    <font>
      <b/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8"/>
      <name val="ＤＨＰ平成ゴシックW5"/>
      <family val="3"/>
      <charset val="128"/>
    </font>
    <font>
      <sz val="26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3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6"/>
      <color indexed="8"/>
      <name val="ＭＳ Ｐゴシック"/>
      <family val="3"/>
      <charset val="128"/>
    </font>
    <font>
      <sz val="18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22"/>
      <color theme="0"/>
      <name val="ＭＳ Ｐゴシック"/>
      <family val="3"/>
      <charset val="128"/>
    </font>
    <font>
      <sz val="24"/>
      <color theme="0"/>
      <name val="ＭＳ Ｐゴシック"/>
      <family val="3"/>
      <charset val="128"/>
    </font>
    <font>
      <sz val="20"/>
      <color theme="0"/>
      <name val="ＭＳ Ｐゴシック"/>
      <family val="3"/>
      <charset val="128"/>
    </font>
    <font>
      <sz val="18"/>
      <name val="ＭＳ Ｐゴシック"/>
      <family val="3"/>
      <charset val="128"/>
      <scheme val="major"/>
    </font>
    <font>
      <sz val="11"/>
      <color rgb="FFFF0000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8"/>
      <name val="BIZ UDPゴシック"/>
      <family val="3"/>
      <charset val="128"/>
    </font>
    <font>
      <sz val="20"/>
      <color theme="1"/>
      <name val="ＤＨＰ特太ゴシック体"/>
      <family val="3"/>
      <charset val="128"/>
    </font>
    <font>
      <sz val="1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inor"/>
    </font>
    <font>
      <sz val="11"/>
      <name val="ＤＨＰ特太ゴシック体"/>
      <family val="3"/>
      <charset val="128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ajor"/>
    </font>
    <font>
      <sz val="11"/>
      <color theme="1"/>
      <name val="メイリオ"/>
      <family val="3"/>
      <charset val="128"/>
    </font>
    <font>
      <sz val="11"/>
      <color theme="1"/>
      <name val="ＤＨＰ特太ゴシック体"/>
      <family val="3"/>
      <charset val="128"/>
    </font>
    <font>
      <sz val="11"/>
      <name val="メイリオ"/>
      <family val="3"/>
      <charset val="128"/>
    </font>
    <font>
      <sz val="11"/>
      <color rgb="FFFF0000"/>
      <name val="ＭＳ Ｐゴシック"/>
      <family val="3"/>
      <charset val="128"/>
      <scheme val="major"/>
    </font>
    <font>
      <sz val="15"/>
      <name val="ＭＳ Ｐゴシック"/>
      <family val="3"/>
      <charset val="128"/>
    </font>
    <font>
      <sz val="8"/>
      <name val="ＭＳ Ｐゴシック"/>
      <family val="3"/>
      <charset val="128"/>
    </font>
    <font>
      <sz val="17"/>
      <name val="ＭＳ Ｐゴシック"/>
      <family val="3"/>
      <charset val="128"/>
    </font>
    <font>
      <sz val="13"/>
      <name val="ＭＳ Ｐゴシック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rgb="FFFF0000"/>
      </top>
      <bottom/>
      <diagonal/>
    </border>
    <border>
      <left style="dotted">
        <color indexed="64"/>
      </left>
      <right style="thin">
        <color indexed="64"/>
      </right>
      <top style="thick">
        <color rgb="FFFF0000"/>
      </top>
      <bottom/>
      <diagonal/>
    </border>
    <border>
      <left/>
      <right/>
      <top/>
      <bottom style="thick">
        <color rgb="FFFF0000"/>
      </bottom>
      <diagonal/>
    </border>
    <border>
      <left style="dotted">
        <color indexed="64"/>
      </left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 style="dotted">
        <color indexed="64"/>
      </right>
      <top style="thick">
        <color rgb="FFFF0000"/>
      </top>
      <bottom/>
      <diagonal/>
    </border>
    <border>
      <left style="thin">
        <color indexed="64"/>
      </left>
      <right style="dotted">
        <color indexed="64"/>
      </right>
      <top/>
      <bottom style="thick">
        <color rgb="FFFF0000"/>
      </bottom>
      <diagonal/>
    </border>
    <border>
      <left style="thick">
        <color rgb="FFFF0000"/>
      </left>
      <right/>
      <top/>
      <bottom style="thin">
        <color indexed="64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/>
      <right style="thick">
        <color rgb="FFFF0000"/>
      </right>
      <top/>
      <bottom/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 style="thin">
        <color indexed="64"/>
      </left>
      <right/>
      <top/>
      <bottom style="thick">
        <color rgb="FFFF0000"/>
      </bottom>
      <diagonal/>
    </border>
    <border>
      <left/>
      <right style="thin">
        <color indexed="64"/>
      </right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thin">
        <color indexed="64"/>
      </right>
      <top style="thick">
        <color rgb="FFFF0000"/>
      </top>
      <bottom/>
      <diagonal/>
    </border>
    <border>
      <left style="thick">
        <color rgb="FFFF0000"/>
      </left>
      <right style="dotted">
        <color indexed="64"/>
      </right>
      <top/>
      <bottom style="thick">
        <color rgb="FFFF0000"/>
      </bottom>
      <diagonal/>
    </border>
    <border>
      <left style="thick">
        <color rgb="FFFF0000"/>
      </left>
      <right style="dotted">
        <color indexed="64"/>
      </right>
      <top style="thick">
        <color rgb="FFFF0000"/>
      </top>
      <bottom/>
      <diagonal/>
    </border>
    <border>
      <left style="thick">
        <color rgb="FFFF0000"/>
      </left>
      <right style="dotted">
        <color indexed="64"/>
      </right>
      <top/>
      <bottom/>
      <diagonal/>
    </border>
    <border>
      <left style="thin">
        <color indexed="64"/>
      </left>
      <right/>
      <top style="thick">
        <color rgb="FFFF0000"/>
      </top>
      <bottom/>
      <diagonal/>
    </border>
    <border>
      <left style="dotted">
        <color indexed="64"/>
      </left>
      <right style="thick">
        <color rgb="FFFF0000"/>
      </right>
      <top/>
      <bottom style="thick">
        <color rgb="FFFF0000"/>
      </bottom>
      <diagonal/>
    </border>
    <border>
      <left style="dotted">
        <color indexed="64"/>
      </left>
      <right style="thick">
        <color rgb="FFFF0000"/>
      </right>
      <top/>
      <bottom/>
      <diagonal/>
    </border>
    <border>
      <left/>
      <right style="dotted">
        <color indexed="64"/>
      </right>
      <top style="thick">
        <color rgb="FFFF0000"/>
      </top>
      <bottom/>
      <diagonal/>
    </border>
    <border>
      <left/>
      <right style="dotted">
        <color indexed="64"/>
      </right>
      <top/>
      <bottom style="thick">
        <color rgb="FFFF0000"/>
      </bottom>
      <diagonal/>
    </border>
    <border>
      <left style="dotted">
        <color indexed="64"/>
      </left>
      <right/>
      <top style="thick">
        <color rgb="FFFF0000"/>
      </top>
      <bottom/>
      <diagonal/>
    </border>
    <border>
      <left style="dotted">
        <color indexed="64"/>
      </left>
      <right/>
      <top/>
      <bottom style="thick">
        <color rgb="FFFF0000"/>
      </bottom>
      <diagonal/>
    </border>
    <border>
      <left style="thick">
        <color rgb="FFFF0000"/>
      </left>
      <right/>
      <top style="thin">
        <color indexed="64"/>
      </top>
      <bottom/>
      <diagonal/>
    </border>
    <border>
      <left/>
      <right style="thick">
        <color rgb="FFFF0000"/>
      </right>
      <top style="thin">
        <color indexed="64"/>
      </top>
      <bottom/>
      <diagonal/>
    </border>
    <border>
      <left style="dotted">
        <color indexed="64"/>
      </left>
      <right style="thick">
        <color rgb="FFFF0000"/>
      </right>
      <top style="thick">
        <color rgb="FFFF0000"/>
      </top>
      <bottom/>
      <diagonal/>
    </border>
  </borders>
  <cellStyleXfs count="3">
    <xf numFmtId="0" fontId="0" fillId="0" borderId="0">
      <alignment vertical="center"/>
    </xf>
    <xf numFmtId="0" fontId="34" fillId="0" borderId="0">
      <alignment vertical="center"/>
    </xf>
    <xf numFmtId="0" fontId="33" fillId="0" borderId="0">
      <alignment vertical="center"/>
    </xf>
  </cellStyleXfs>
  <cellXfs count="64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vertical="center" textRotation="255"/>
    </xf>
    <xf numFmtId="0" fontId="0" fillId="0" borderId="0" xfId="0" applyBorder="1" applyAlignment="1">
      <alignment horizontal="center" vertical="center" textRotation="255"/>
    </xf>
    <xf numFmtId="0" fontId="7" fillId="0" borderId="0" xfId="0" applyFont="1">
      <alignment vertical="center"/>
    </xf>
    <xf numFmtId="0" fontId="7" fillId="0" borderId="0" xfId="0" applyFont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0" fontId="7" fillId="0" borderId="0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top" textRotation="255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0" fontId="9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top" textRotation="255" wrapText="1"/>
    </xf>
    <xf numFmtId="0" fontId="6" fillId="0" borderId="0" xfId="0" applyFont="1" applyBorder="1" applyAlignment="1">
      <alignment vertical="center" textRotation="255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 textRotation="255"/>
    </xf>
    <xf numFmtId="0" fontId="0" fillId="0" borderId="0" xfId="0" applyAlignment="1">
      <alignment horizontal="center" vertical="center" shrinkToFit="1"/>
    </xf>
    <xf numFmtId="20" fontId="7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top" textRotation="255"/>
    </xf>
    <xf numFmtId="0" fontId="4" fillId="0" borderId="0" xfId="0" applyFont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6" fillId="0" borderId="0" xfId="0" applyFont="1" applyBorder="1" applyAlignment="1">
      <alignment horizontal="center" vertical="center" textRotation="255" shrinkToFit="1"/>
    </xf>
    <xf numFmtId="0" fontId="6" fillId="0" borderId="0" xfId="0" applyFont="1" applyBorder="1" applyAlignment="1">
      <alignment vertical="center" textRotation="255" shrinkToFit="1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 textRotation="255"/>
    </xf>
    <xf numFmtId="0" fontId="15" fillId="0" borderId="0" xfId="0" applyFont="1" applyBorder="1" applyAlignment="1">
      <alignment vertical="center"/>
    </xf>
    <xf numFmtId="0" fontId="0" fillId="0" borderId="4" xfId="0" applyFont="1" applyBorder="1" applyAlignment="1">
      <alignment vertical="center" textRotation="255" shrinkToFit="1"/>
    </xf>
    <xf numFmtId="0" fontId="0" fillId="0" borderId="6" xfId="0" applyFont="1" applyBorder="1" applyAlignment="1">
      <alignment vertical="center" textRotation="255" shrinkToFit="1"/>
    </xf>
    <xf numFmtId="0" fontId="0" fillId="0" borderId="0" xfId="0" applyFont="1" applyBorder="1" applyAlignment="1">
      <alignment vertical="center" textRotation="255" shrinkToFit="1"/>
    </xf>
    <xf numFmtId="0" fontId="0" fillId="0" borderId="2" xfId="0" applyFont="1" applyBorder="1" applyAlignment="1">
      <alignment vertical="center" textRotation="255" shrinkToFit="1"/>
    </xf>
    <xf numFmtId="0" fontId="0" fillId="0" borderId="7" xfId="0" applyFont="1" applyBorder="1" applyAlignment="1">
      <alignment vertical="center"/>
    </xf>
    <xf numFmtId="0" fontId="13" fillId="0" borderId="0" xfId="0" applyFont="1" applyBorder="1" applyAlignment="1">
      <alignment vertical="center" textRotation="255" shrinkToFit="1"/>
    </xf>
    <xf numFmtId="0" fontId="7" fillId="0" borderId="0" xfId="0" applyFont="1" applyFill="1" applyAlignment="1">
      <alignment vertical="distributed" textRotation="255" wrapText="1"/>
    </xf>
    <xf numFmtId="20" fontId="7" fillId="0" borderId="0" xfId="0" applyNumberFormat="1" applyFont="1" applyAlignment="1">
      <alignment horizontal="center" vertical="center"/>
    </xf>
    <xf numFmtId="20" fontId="0" fillId="0" borderId="0" xfId="0" applyNumberFormat="1" applyBorder="1">
      <alignment vertical="center"/>
    </xf>
    <xf numFmtId="0" fontId="4" fillId="0" borderId="0" xfId="0" applyFont="1">
      <alignment vertical="center"/>
    </xf>
    <xf numFmtId="56" fontId="4" fillId="0" borderId="0" xfId="0" applyNumberFormat="1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0" borderId="4" xfId="0" applyFont="1" applyBorder="1" applyAlignment="1">
      <alignment vertical="center" shrinkToFit="1"/>
    </xf>
    <xf numFmtId="0" fontId="7" fillId="0" borderId="2" xfId="0" applyFont="1" applyBorder="1" applyAlignment="1">
      <alignment vertical="center" shrinkToFit="1"/>
    </xf>
    <xf numFmtId="0" fontId="7" fillId="0" borderId="6" xfId="0" applyFont="1" applyBorder="1" applyAlignment="1">
      <alignment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3" xfId="0" applyFont="1" applyBorder="1" applyAlignment="1">
      <alignment vertical="center" shrinkToFit="1"/>
    </xf>
    <xf numFmtId="0" fontId="7" fillId="0" borderId="9" xfId="0" applyFont="1" applyBorder="1" applyAlignment="1">
      <alignment vertical="center" shrinkToFit="1"/>
    </xf>
    <xf numFmtId="0" fontId="7" fillId="0" borderId="10" xfId="0" applyFont="1" applyBorder="1" applyAlignment="1">
      <alignment vertical="center" shrinkToFit="1"/>
    </xf>
    <xf numFmtId="0" fontId="7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distributed" vertical="center"/>
    </xf>
    <xf numFmtId="20" fontId="0" fillId="0" borderId="0" xfId="0" applyNumberFormat="1">
      <alignment vertical="center"/>
    </xf>
    <xf numFmtId="0" fontId="23" fillId="0" borderId="0" xfId="0" applyFont="1" applyAlignment="1">
      <alignment horizontal="distributed" vertical="center"/>
    </xf>
    <xf numFmtId="0" fontId="0" fillId="0" borderId="0" xfId="0" applyAlignment="1">
      <alignment horizontal="left" vertical="center"/>
    </xf>
    <xf numFmtId="0" fontId="23" fillId="0" borderId="0" xfId="0" applyFont="1" applyAlignment="1">
      <alignment horizontal="left" vertical="center" wrapText="1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17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7" fillId="0" borderId="8" xfId="0" applyFont="1" applyBorder="1" applyAlignment="1">
      <alignment vertical="center" shrinkToFit="1"/>
    </xf>
    <xf numFmtId="0" fontId="23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0" fontId="18" fillId="0" borderId="0" xfId="0" applyFont="1">
      <alignment vertical="center"/>
    </xf>
    <xf numFmtId="0" fontId="25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19" fillId="0" borderId="0" xfId="0" applyFont="1">
      <alignment vertical="center"/>
    </xf>
    <xf numFmtId="0" fontId="25" fillId="0" borderId="0" xfId="0" applyFont="1">
      <alignment vertical="center"/>
    </xf>
    <xf numFmtId="0" fontId="7" fillId="0" borderId="0" xfId="0" applyFont="1" applyBorder="1" applyAlignment="1">
      <alignment vertical="center" shrinkToFit="1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 textRotation="255"/>
    </xf>
    <xf numFmtId="0" fontId="11" fillId="0" borderId="0" xfId="0" applyFo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top" textRotation="255"/>
    </xf>
    <xf numFmtId="20" fontId="9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20" fontId="9" fillId="0" borderId="0" xfId="0" applyNumberFormat="1" applyFont="1">
      <alignment vertical="center"/>
    </xf>
    <xf numFmtId="0" fontId="0" fillId="0" borderId="2" xfId="0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10" xfId="0" applyFont="1" applyBorder="1">
      <alignment vertical="center"/>
    </xf>
    <xf numFmtId="0" fontId="19" fillId="0" borderId="0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26" fillId="0" borderId="0" xfId="0" applyFont="1" applyAlignment="1">
      <alignment vertical="top" textRotation="255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 shrinkToFit="1"/>
    </xf>
    <xf numFmtId="0" fontId="0" fillId="0" borderId="11" xfId="0" applyFont="1" applyBorder="1" applyAlignment="1">
      <alignment vertical="center" shrinkToFit="1"/>
    </xf>
    <xf numFmtId="0" fontId="0" fillId="0" borderId="7" xfId="0" applyFont="1" applyBorder="1" applyAlignment="1">
      <alignment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vertical="center" shrinkToFit="1"/>
    </xf>
    <xf numFmtId="0" fontId="0" fillId="0" borderId="5" xfId="0" applyFont="1" applyBorder="1" applyAlignment="1">
      <alignment vertical="center" shrinkToFit="1"/>
    </xf>
    <xf numFmtId="0" fontId="13" fillId="0" borderId="0" xfId="0" applyFont="1" applyBorder="1" applyAlignment="1">
      <alignment vertical="center" shrinkToFit="1"/>
    </xf>
    <xf numFmtId="0" fontId="13" fillId="0" borderId="11" xfId="0" applyFont="1" applyBorder="1" applyAlignment="1">
      <alignment vertical="center" shrinkToFit="1"/>
    </xf>
    <xf numFmtId="0" fontId="0" fillId="0" borderId="4" xfId="0" applyFont="1" applyBorder="1" applyAlignment="1">
      <alignment vertical="center" shrinkToFit="1"/>
    </xf>
    <xf numFmtId="0" fontId="0" fillId="0" borderId="1" xfId="0" applyFont="1" applyBorder="1" applyAlignment="1">
      <alignment vertical="center" shrinkToFit="1"/>
    </xf>
    <xf numFmtId="0" fontId="0" fillId="0" borderId="6" xfId="0" applyFont="1" applyBorder="1" applyAlignment="1">
      <alignment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12" xfId="0" applyFont="1" applyBorder="1" applyAlignment="1">
      <alignment vertical="center" shrinkToFit="1"/>
    </xf>
    <xf numFmtId="0" fontId="0" fillId="0" borderId="2" xfId="0" applyFont="1" applyBorder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0" fontId="0" fillId="0" borderId="14" xfId="0" applyFont="1" applyBorder="1" applyAlignment="1">
      <alignment vertical="center" shrinkToFit="1"/>
    </xf>
    <xf numFmtId="0" fontId="15" fillId="0" borderId="4" xfId="0" applyFont="1" applyBorder="1" applyAlignment="1">
      <alignment vertical="center"/>
    </xf>
    <xf numFmtId="0" fontId="15" fillId="0" borderId="4" xfId="0" applyFont="1" applyBorder="1" applyAlignment="1">
      <alignment horizontal="center" vertical="center"/>
    </xf>
    <xf numFmtId="0" fontId="15" fillId="0" borderId="11" xfId="0" applyFont="1" applyBorder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6" fillId="0" borderId="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11" xfId="0" applyFont="1" applyBorder="1">
      <alignment vertical="center"/>
    </xf>
    <xf numFmtId="176" fontId="0" fillId="0" borderId="7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0" fontId="0" fillId="0" borderId="7" xfId="0" applyFont="1" applyBorder="1">
      <alignment vertical="center"/>
    </xf>
    <xf numFmtId="0" fontId="0" fillId="0" borderId="0" xfId="0" applyFont="1" applyBorder="1">
      <alignment vertical="center"/>
    </xf>
    <xf numFmtId="56" fontId="0" fillId="0" borderId="0" xfId="0" applyNumberFormat="1" applyFont="1" applyBorder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 textRotation="255"/>
    </xf>
    <xf numFmtId="0" fontId="0" fillId="0" borderId="7" xfId="0" applyFont="1" applyBorder="1" applyAlignment="1">
      <alignment vertical="center" textRotation="255"/>
    </xf>
    <xf numFmtId="0" fontId="0" fillId="0" borderId="5" xfId="0" applyFont="1" applyBorder="1">
      <alignment vertical="center"/>
    </xf>
    <xf numFmtId="0" fontId="0" fillId="0" borderId="3" xfId="0" applyFont="1" applyBorder="1" applyAlignment="1">
      <alignment vertical="center" textRotation="255"/>
    </xf>
    <xf numFmtId="0" fontId="0" fillId="0" borderId="17" xfId="0" applyFont="1" applyBorder="1" applyAlignment="1">
      <alignment vertical="center" textRotation="255"/>
    </xf>
    <xf numFmtId="0" fontId="0" fillId="0" borderId="1" xfId="0" applyFont="1" applyBorder="1" applyAlignment="1">
      <alignment vertical="center" textRotation="255"/>
    </xf>
    <xf numFmtId="0" fontId="0" fillId="0" borderId="2" xfId="0" applyFont="1" applyBorder="1" applyAlignment="1">
      <alignment vertical="center" textRotation="255"/>
    </xf>
    <xf numFmtId="0" fontId="0" fillId="0" borderId="18" xfId="0" applyFont="1" applyBorder="1" applyAlignment="1">
      <alignment vertical="center" textRotation="255"/>
    </xf>
    <xf numFmtId="0" fontId="0" fillId="0" borderId="14" xfId="0" applyFont="1" applyBorder="1" applyAlignment="1">
      <alignment vertical="center" textRotation="255"/>
    </xf>
    <xf numFmtId="0" fontId="0" fillId="0" borderId="12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11" xfId="0" applyFont="1" applyBorder="1" applyAlignment="1">
      <alignment vertical="center" textRotation="255"/>
    </xf>
    <xf numFmtId="0" fontId="0" fillId="0" borderId="4" xfId="0" applyFont="1" applyBorder="1" applyAlignment="1">
      <alignment vertical="center" textRotation="255"/>
    </xf>
    <xf numFmtId="0" fontId="0" fillId="0" borderId="19" xfId="0" applyFont="1" applyBorder="1" applyAlignment="1">
      <alignment vertical="center"/>
    </xf>
    <xf numFmtId="0" fontId="0" fillId="0" borderId="6" xfId="0" applyFont="1" applyBorder="1" applyAlignment="1">
      <alignment vertical="center" textRotation="255"/>
    </xf>
    <xf numFmtId="0" fontId="0" fillId="0" borderId="5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horizontal="distributed" vertical="center"/>
    </xf>
    <xf numFmtId="0" fontId="26" fillId="0" borderId="0" xfId="0" applyFont="1" applyBorder="1" applyAlignment="1">
      <alignment horizontal="center" vertical="top" textRotation="255"/>
    </xf>
    <xf numFmtId="0" fontId="3" fillId="0" borderId="0" xfId="0" applyFont="1" applyBorder="1" applyAlignment="1">
      <alignment vertical="center"/>
    </xf>
    <xf numFmtId="0" fontId="26" fillId="0" borderId="0" xfId="0" applyFont="1" applyBorder="1" applyAlignment="1">
      <alignment vertical="distributed" textRotation="255" shrinkToFit="1"/>
    </xf>
    <xf numFmtId="0" fontId="27" fillId="0" borderId="0" xfId="0" applyFont="1" applyBorder="1" applyAlignment="1">
      <alignment vertical="distributed"/>
    </xf>
    <xf numFmtId="0" fontId="19" fillId="0" borderId="0" xfId="0" applyFont="1" applyBorder="1" applyAlignment="1">
      <alignment vertical="top" textRotation="255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Fill="1" applyAlignment="1">
      <alignment horizontal="distributed" vertical="center"/>
    </xf>
    <xf numFmtId="0" fontId="7" fillId="0" borderId="0" xfId="0" applyFont="1" applyFill="1" applyBorder="1" applyAlignment="1">
      <alignment vertical="distributed" textRotation="255" wrapText="1"/>
    </xf>
    <xf numFmtId="0" fontId="5" fillId="0" borderId="0" xfId="0" applyFont="1" applyAlignment="1">
      <alignment vertical="distributed" textRotation="255"/>
    </xf>
    <xf numFmtId="176" fontId="0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vertical="center" shrinkToFit="1"/>
    </xf>
    <xf numFmtId="0" fontId="0" fillId="0" borderId="3" xfId="0" applyFont="1" applyBorder="1" applyAlignment="1">
      <alignment vertical="center" shrinkToFit="1"/>
    </xf>
    <xf numFmtId="0" fontId="0" fillId="0" borderId="9" xfId="0" applyFont="1" applyBorder="1" applyAlignment="1">
      <alignment vertical="center" shrinkToFit="1"/>
    </xf>
    <xf numFmtId="0" fontId="0" fillId="0" borderId="8" xfId="0" applyFont="1" applyBorder="1" applyAlignment="1">
      <alignment vertical="center" textRotation="255" shrinkToFit="1"/>
    </xf>
    <xf numFmtId="0" fontId="13" fillId="0" borderId="4" xfId="0" applyFont="1" applyBorder="1" applyAlignment="1">
      <alignment vertical="center" textRotation="255" shrinkToFit="1"/>
    </xf>
    <xf numFmtId="0" fontId="0" fillId="0" borderId="20" xfId="0" applyFont="1" applyBorder="1" applyAlignment="1">
      <alignment vertical="center" shrinkToFit="1"/>
    </xf>
    <xf numFmtId="0" fontId="0" fillId="0" borderId="19" xfId="0" applyFont="1" applyBorder="1">
      <alignment vertical="center"/>
    </xf>
    <xf numFmtId="0" fontId="0" fillId="0" borderId="16" xfId="0" applyFont="1" applyBorder="1" applyAlignment="1">
      <alignment vertical="center" shrinkToFit="1"/>
    </xf>
    <xf numFmtId="0" fontId="0" fillId="0" borderId="19" xfId="0" applyFont="1" applyBorder="1" applyAlignment="1">
      <alignment vertical="center" shrinkToFit="1"/>
    </xf>
    <xf numFmtId="0" fontId="13" fillId="0" borderId="3" xfId="0" applyFont="1" applyBorder="1" applyAlignment="1">
      <alignment vertical="center" textRotation="255" shrinkToFit="1"/>
    </xf>
    <xf numFmtId="0" fontId="16" fillId="0" borderId="3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9" xfId="0" applyFont="1" applyBorder="1" applyAlignment="1">
      <alignment vertical="center" textRotation="255"/>
    </xf>
    <xf numFmtId="0" fontId="0" fillId="0" borderId="10" xfId="0" applyFont="1" applyBorder="1" applyAlignment="1">
      <alignment vertical="center" textRotation="255"/>
    </xf>
    <xf numFmtId="0" fontId="0" fillId="0" borderId="14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2" xfId="0" applyFont="1" applyBorder="1" applyAlignment="1">
      <alignment vertical="center" textRotation="255"/>
    </xf>
    <xf numFmtId="0" fontId="13" fillId="0" borderId="0" xfId="0" applyFont="1" applyAlignment="1">
      <alignment vertical="center" textRotation="255" shrinkToFit="1"/>
    </xf>
    <xf numFmtId="0" fontId="13" fillId="0" borderId="2" xfId="0" applyFont="1" applyBorder="1" applyAlignment="1">
      <alignment vertical="center" shrinkToFit="1"/>
    </xf>
    <xf numFmtId="0" fontId="13" fillId="0" borderId="10" xfId="0" applyFont="1" applyBorder="1" applyAlignment="1">
      <alignment vertical="center" shrinkToFit="1"/>
    </xf>
    <xf numFmtId="0" fontId="13" fillId="0" borderId="1" xfId="0" applyFont="1" applyBorder="1" applyAlignment="1">
      <alignment vertical="center" shrinkToFit="1"/>
    </xf>
    <xf numFmtId="0" fontId="13" fillId="0" borderId="0" xfId="0" applyFont="1" applyBorder="1" applyAlignment="1">
      <alignment vertical="center" textRotation="255"/>
    </xf>
    <xf numFmtId="0" fontId="13" fillId="0" borderId="2" xfId="0" applyFont="1" applyBorder="1" applyAlignment="1">
      <alignment vertical="center" textRotation="255"/>
    </xf>
    <xf numFmtId="0" fontId="13" fillId="0" borderId="6" xfId="0" applyFont="1" applyBorder="1" applyAlignment="1">
      <alignment vertical="center" textRotation="255"/>
    </xf>
    <xf numFmtId="0" fontId="13" fillId="0" borderId="10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10" xfId="0" applyFont="1" applyBorder="1" applyAlignment="1">
      <alignment vertical="center" textRotation="255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0" fillId="0" borderId="0" xfId="0" applyBorder="1" applyAlignment="1">
      <alignment vertical="center" shrinkToFit="1"/>
    </xf>
    <xf numFmtId="0" fontId="23" fillId="0" borderId="0" xfId="0" applyFont="1" applyAlignment="1">
      <alignment vertical="top" textRotation="255" wrapText="1"/>
    </xf>
    <xf numFmtId="0" fontId="28" fillId="0" borderId="0" xfId="0" applyFont="1" applyAlignment="1">
      <alignment vertical="center" textRotation="255"/>
    </xf>
    <xf numFmtId="0" fontId="23" fillId="0" borderId="0" xfId="0" applyFont="1" applyAlignment="1">
      <alignment vertical="top" textRotation="255"/>
    </xf>
    <xf numFmtId="0" fontId="29" fillId="0" borderId="0" xfId="0" applyFont="1">
      <alignment vertical="center"/>
    </xf>
    <xf numFmtId="0" fontId="23" fillId="0" borderId="0" xfId="0" applyFont="1" applyAlignment="1">
      <alignment horizontal="center" vertical="top" textRotation="255" wrapText="1"/>
    </xf>
    <xf numFmtId="0" fontId="23" fillId="0" borderId="0" xfId="0" applyFont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30" fillId="0" borderId="0" xfId="0" applyFont="1" applyAlignment="1">
      <alignment horizontal="distributed" vertical="center"/>
    </xf>
    <xf numFmtId="0" fontId="30" fillId="0" borderId="0" xfId="0" applyFont="1" applyBorder="1" applyAlignment="1">
      <alignment horizontal="distributed" vertical="center"/>
    </xf>
    <xf numFmtId="0" fontId="30" fillId="0" borderId="0" xfId="0" applyFont="1" applyAlignment="1">
      <alignment horizontal="distributed" vertical="center"/>
    </xf>
    <xf numFmtId="0" fontId="29" fillId="0" borderId="0" xfId="0" applyFont="1" applyBorder="1">
      <alignment vertical="center"/>
    </xf>
    <xf numFmtId="0" fontId="7" fillId="0" borderId="0" xfId="0" applyFont="1" applyFill="1" applyAlignment="1">
      <alignment horizontal="center" vertical="center" wrapText="1" shrinkToFit="1"/>
    </xf>
    <xf numFmtId="0" fontId="7" fillId="0" borderId="0" xfId="0" applyFont="1" applyAlignment="1">
      <alignment vertical="distributed" textRotation="255" wrapText="1"/>
    </xf>
    <xf numFmtId="20" fontId="0" fillId="0" borderId="0" xfId="0" applyNumberFormat="1" applyFont="1" applyBorder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12" fillId="0" borderId="0" xfId="0" applyFont="1" applyAlignment="1">
      <alignment vertical="center" shrinkToFit="1"/>
    </xf>
    <xf numFmtId="0" fontId="20" fillId="0" borderId="0" xfId="0" applyFont="1" applyFill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left"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/>
    </xf>
    <xf numFmtId="176" fontId="0" fillId="0" borderId="7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6" fillId="0" borderId="0" xfId="1" applyFont="1">
      <alignment vertical="center"/>
    </xf>
    <xf numFmtId="0" fontId="37" fillId="0" borderId="0" xfId="1" applyFont="1" applyAlignment="1">
      <alignment horizontal="center" vertical="center"/>
    </xf>
    <xf numFmtId="0" fontId="37" fillId="0" borderId="0" xfId="1" applyFont="1" applyAlignment="1">
      <alignment vertical="center" shrinkToFit="1"/>
    </xf>
    <xf numFmtId="0" fontId="38" fillId="0" borderId="0" xfId="1" applyFont="1" applyAlignment="1">
      <alignment vertical="center" shrinkToFit="1"/>
    </xf>
    <xf numFmtId="0" fontId="39" fillId="0" borderId="0" xfId="1" applyFont="1" applyAlignment="1">
      <alignment vertical="center"/>
    </xf>
    <xf numFmtId="0" fontId="37" fillId="0" borderId="0" xfId="1" applyFont="1" applyAlignment="1">
      <alignment horizontal="right" vertical="center"/>
    </xf>
    <xf numFmtId="0" fontId="37" fillId="0" borderId="0" xfId="1" applyFont="1" applyAlignment="1">
      <alignment horizontal="right" vertical="center" shrinkToFit="1"/>
    </xf>
    <xf numFmtId="0" fontId="39" fillId="0" borderId="0" xfId="1" applyFont="1" applyAlignment="1">
      <alignment horizontal="left" vertical="center"/>
    </xf>
    <xf numFmtId="0" fontId="34" fillId="0" borderId="0" xfId="1" applyFont="1">
      <alignment vertical="center"/>
    </xf>
    <xf numFmtId="0" fontId="34" fillId="0" borderId="0" xfId="1">
      <alignment vertical="center"/>
    </xf>
    <xf numFmtId="0" fontId="37" fillId="0" borderId="0" xfId="1" quotePrefix="1" applyFont="1" applyAlignment="1">
      <alignment horizontal="center" vertical="center"/>
    </xf>
    <xf numFmtId="0" fontId="37" fillId="0" borderId="0" xfId="1" applyFont="1">
      <alignment vertical="center"/>
    </xf>
    <xf numFmtId="0" fontId="37" fillId="0" borderId="0" xfId="1" applyFont="1" applyAlignment="1">
      <alignment horizontal="left" vertical="center" shrinkToFit="1"/>
    </xf>
    <xf numFmtId="0" fontId="41" fillId="0" borderId="0" xfId="1" applyFont="1" applyAlignment="1">
      <alignment horizontal="center" vertical="center"/>
    </xf>
    <xf numFmtId="0" fontId="41" fillId="0" borderId="0" xfId="1" applyFont="1" applyAlignment="1">
      <alignment vertical="center" shrinkToFit="1"/>
    </xf>
    <xf numFmtId="0" fontId="37" fillId="0" borderId="0" xfId="2" applyFont="1" applyAlignment="1">
      <alignment horizontal="left" vertical="center" shrinkToFit="1"/>
    </xf>
    <xf numFmtId="0" fontId="42" fillId="0" borderId="0" xfId="1" applyFont="1" applyAlignment="1">
      <alignment horizontal="center" vertical="center"/>
    </xf>
    <xf numFmtId="0" fontId="43" fillId="0" borderId="0" xfId="1" applyFont="1" applyAlignment="1">
      <alignment horizontal="center" vertical="center"/>
    </xf>
    <xf numFmtId="0" fontId="44" fillId="2" borderId="30" xfId="0" applyFont="1" applyFill="1" applyBorder="1" applyAlignment="1">
      <alignment horizontal="center" vertical="center" shrinkToFit="1"/>
    </xf>
    <xf numFmtId="0" fontId="34" fillId="0" borderId="0" xfId="1" applyFont="1" applyAlignment="1">
      <alignment horizontal="center" vertical="center"/>
    </xf>
    <xf numFmtId="0" fontId="45" fillId="0" borderId="0" xfId="1" quotePrefix="1" applyFont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 wrapText="1" shrinkToFit="1"/>
    </xf>
    <xf numFmtId="0" fontId="7" fillId="0" borderId="0" xfId="0" applyFont="1" applyAlignment="1">
      <alignment vertical="center"/>
    </xf>
    <xf numFmtId="0" fontId="23" fillId="0" borderId="0" xfId="0" applyFont="1" applyFill="1" applyAlignment="1">
      <alignment vertical="top" textRotation="255" wrapText="1"/>
    </xf>
    <xf numFmtId="0" fontId="24" fillId="0" borderId="0" xfId="0" applyFont="1" applyAlignment="1">
      <alignment vertical="top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top" textRotation="255" wrapText="1"/>
    </xf>
    <xf numFmtId="0" fontId="7" fillId="0" borderId="0" xfId="0" applyFont="1" applyAlignment="1">
      <alignment vertical="top" textRotation="255" wrapText="1"/>
    </xf>
    <xf numFmtId="0" fontId="0" fillId="0" borderId="0" xfId="0" applyFont="1" applyAlignment="1">
      <alignment vertical="top"/>
    </xf>
    <xf numFmtId="0" fontId="7" fillId="0" borderId="0" xfId="0" applyFont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0" fillId="0" borderId="0" xfId="0" applyFont="1" applyBorder="1" applyAlignment="1">
      <alignment horizontal="center" vertical="center" shrinkToFit="1"/>
    </xf>
    <xf numFmtId="0" fontId="23" fillId="0" borderId="0" xfId="0" applyFont="1" applyAlignment="1">
      <alignment horizontal="distributed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20" fontId="7" fillId="0" borderId="0" xfId="0" applyNumberFormat="1" applyFont="1" applyAlignment="1">
      <alignment horizontal="center" vertical="center"/>
    </xf>
    <xf numFmtId="0" fontId="0" fillId="0" borderId="31" xfId="0" applyFont="1" applyBorder="1" applyAlignment="1">
      <alignment vertical="center" shrinkToFit="1"/>
    </xf>
    <xf numFmtId="0" fontId="0" fillId="0" borderId="32" xfId="0" applyFont="1" applyBorder="1" applyAlignment="1">
      <alignment vertical="center" shrinkToFit="1"/>
    </xf>
    <xf numFmtId="0" fontId="0" fillId="0" borderId="33" xfId="0" applyFont="1" applyBorder="1" applyAlignment="1">
      <alignment vertical="center" shrinkToFit="1"/>
    </xf>
    <xf numFmtId="0" fontId="0" fillId="0" borderId="34" xfId="0" applyFont="1" applyBorder="1" applyAlignment="1">
      <alignment vertical="center" shrinkToFit="1"/>
    </xf>
    <xf numFmtId="0" fontId="0" fillId="0" borderId="35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7" fillId="0" borderId="37" xfId="0" applyFont="1" applyBorder="1">
      <alignment vertical="center"/>
    </xf>
    <xf numFmtId="0" fontId="7" fillId="0" borderId="38" xfId="0" applyFont="1" applyBorder="1">
      <alignment vertical="center"/>
    </xf>
    <xf numFmtId="0" fontId="29" fillId="0" borderId="39" xfId="0" applyFont="1" applyBorder="1">
      <alignment vertical="center"/>
    </xf>
    <xf numFmtId="0" fontId="0" fillId="0" borderId="39" xfId="0" applyFont="1" applyBorder="1">
      <alignment vertical="center"/>
    </xf>
    <xf numFmtId="0" fontId="7" fillId="0" borderId="33" xfId="0" applyFont="1" applyBorder="1">
      <alignment vertical="center"/>
    </xf>
    <xf numFmtId="0" fontId="7" fillId="0" borderId="40" xfId="0" applyFont="1" applyBorder="1">
      <alignment vertical="center"/>
    </xf>
    <xf numFmtId="0" fontId="0" fillId="0" borderId="31" xfId="0" applyFont="1" applyBorder="1" applyAlignment="1">
      <alignment horizontal="center" vertical="center" shrinkToFit="1"/>
    </xf>
    <xf numFmtId="0" fontId="0" fillId="0" borderId="41" xfId="0" applyFont="1" applyBorder="1" applyAlignment="1">
      <alignment vertical="center" shrinkToFit="1"/>
    </xf>
    <xf numFmtId="0" fontId="0" fillId="0" borderId="42" xfId="0" applyFont="1" applyBorder="1" applyAlignment="1">
      <alignment vertical="center" shrinkToFit="1"/>
    </xf>
    <xf numFmtId="0" fontId="7" fillId="0" borderId="42" xfId="0" applyFont="1" applyBorder="1">
      <alignment vertical="center"/>
    </xf>
    <xf numFmtId="0" fontId="7" fillId="0" borderId="43" xfId="0" applyFont="1" applyBorder="1">
      <alignment vertical="center"/>
    </xf>
    <xf numFmtId="0" fontId="0" fillId="0" borderId="33" xfId="0" applyFont="1" applyBorder="1" applyAlignment="1">
      <alignment horizontal="center" vertical="center" shrinkToFit="1"/>
    </xf>
    <xf numFmtId="0" fontId="0" fillId="0" borderId="40" xfId="0" applyFont="1" applyBorder="1" applyAlignment="1">
      <alignment vertical="center" shrinkToFit="1"/>
    </xf>
    <xf numFmtId="0" fontId="0" fillId="0" borderId="44" xfId="0" applyFont="1" applyBorder="1" applyAlignment="1">
      <alignment vertical="center" shrinkToFit="1"/>
    </xf>
    <xf numFmtId="0" fontId="0" fillId="0" borderId="46" xfId="0" applyFont="1" applyBorder="1" applyAlignment="1">
      <alignment vertical="center" shrinkToFit="1"/>
    </xf>
    <xf numFmtId="0" fontId="0" fillId="0" borderId="47" xfId="0" applyFont="1" applyBorder="1" applyAlignment="1">
      <alignment vertical="center" shrinkToFit="1"/>
    </xf>
    <xf numFmtId="0" fontId="7" fillId="0" borderId="40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7" fillId="0" borderId="39" xfId="0" applyFont="1" applyBorder="1">
      <alignment vertical="center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28" fillId="0" borderId="0" xfId="0" applyFont="1" applyAlignment="1">
      <alignment horizontal="distributed" vertical="center"/>
    </xf>
    <xf numFmtId="0" fontId="0" fillId="0" borderId="48" xfId="0" applyFont="1" applyBorder="1" applyAlignment="1">
      <alignment vertical="center" shrinkToFit="1"/>
    </xf>
    <xf numFmtId="0" fontId="0" fillId="0" borderId="40" xfId="0" applyFont="1" applyBorder="1">
      <alignment vertical="center"/>
    </xf>
    <xf numFmtId="0" fontId="0" fillId="0" borderId="49" xfId="0" applyFont="1" applyBorder="1" applyAlignment="1">
      <alignment vertical="center" shrinkToFit="1"/>
    </xf>
    <xf numFmtId="0" fontId="7" fillId="0" borderId="39" xfId="0" applyFont="1" applyBorder="1" applyAlignment="1">
      <alignment horizontal="center" vertical="center"/>
    </xf>
    <xf numFmtId="0" fontId="0" fillId="0" borderId="33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50" xfId="0" applyFont="1" applyBorder="1" applyAlignment="1">
      <alignment vertical="center" shrinkToFit="1"/>
    </xf>
    <xf numFmtId="0" fontId="0" fillId="0" borderId="43" xfId="0" applyFont="1" applyBorder="1">
      <alignment vertical="center"/>
    </xf>
    <xf numFmtId="0" fontId="29" fillId="0" borderId="43" xfId="0" applyFont="1" applyBorder="1">
      <alignment vertical="center"/>
    </xf>
    <xf numFmtId="0" fontId="0" fillId="0" borderId="39" xfId="0" applyFont="1" applyBorder="1" applyAlignment="1">
      <alignment vertical="center" shrinkToFit="1"/>
    </xf>
    <xf numFmtId="0" fontId="0" fillId="0" borderId="43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7" fillId="0" borderId="0" xfId="0" applyFont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7" fillId="0" borderId="0" xfId="0" applyFont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20" fontId="7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distributed" vertical="center"/>
    </xf>
    <xf numFmtId="0" fontId="7" fillId="0" borderId="39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wrapText="1" shrinkToFit="1"/>
    </xf>
    <xf numFmtId="0" fontId="14" fillId="0" borderId="0" xfId="0" applyFont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center" shrinkToFit="1"/>
    </xf>
    <xf numFmtId="0" fontId="13" fillId="0" borderId="33" xfId="0" applyFont="1" applyBorder="1" applyAlignment="1">
      <alignment vertical="center" shrinkToFit="1"/>
    </xf>
    <xf numFmtId="0" fontId="0" fillId="0" borderId="36" xfId="0" applyFont="1" applyBorder="1" applyAlignment="1">
      <alignment vertical="center" shrinkToFit="1"/>
    </xf>
    <xf numFmtId="0" fontId="0" fillId="0" borderId="54" xfId="0" applyFont="1" applyBorder="1" applyAlignment="1">
      <alignment vertical="center" shrinkToFit="1"/>
    </xf>
    <xf numFmtId="0" fontId="0" fillId="0" borderId="55" xfId="0" applyFont="1" applyBorder="1" applyAlignment="1">
      <alignment vertical="center" shrinkToFit="1"/>
    </xf>
    <xf numFmtId="0" fontId="13" fillId="0" borderId="31" xfId="0" applyFont="1" applyBorder="1" applyAlignment="1">
      <alignment vertical="center" shrinkToFit="1"/>
    </xf>
    <xf numFmtId="0" fontId="0" fillId="0" borderId="33" xfId="0" applyFont="1" applyBorder="1" applyAlignment="1">
      <alignment vertical="center" textRotation="255" shrinkToFit="1"/>
    </xf>
    <xf numFmtId="0" fontId="13" fillId="0" borderId="3" xfId="0" applyFont="1" applyBorder="1" applyAlignment="1">
      <alignment vertical="center" shrinkToFit="1"/>
    </xf>
    <xf numFmtId="0" fontId="13" fillId="0" borderId="51" xfId="0" applyFont="1" applyBorder="1" applyAlignment="1">
      <alignment vertical="center" shrinkToFit="1"/>
    </xf>
    <xf numFmtId="0" fontId="0" fillId="0" borderId="47" xfId="0" applyFont="1" applyBorder="1" applyAlignment="1">
      <alignment vertical="center" textRotation="255" shrinkToFit="1"/>
    </xf>
    <xf numFmtId="0" fontId="0" fillId="0" borderId="45" xfId="0" applyFont="1" applyBorder="1" applyAlignment="1">
      <alignment vertical="center" shrinkToFit="1"/>
    </xf>
    <xf numFmtId="0" fontId="13" fillId="0" borderId="44" xfId="0" applyFont="1" applyBorder="1" applyAlignment="1">
      <alignment vertical="center" shrinkToFit="1"/>
    </xf>
    <xf numFmtId="0" fontId="0" fillId="0" borderId="51" xfId="0" applyFont="1" applyBorder="1" applyAlignment="1">
      <alignment vertical="center" textRotation="255"/>
    </xf>
    <xf numFmtId="0" fontId="13" fillId="0" borderId="31" xfId="0" applyFont="1" applyBorder="1" applyAlignment="1">
      <alignment vertical="center" textRotation="255"/>
    </xf>
    <xf numFmtId="0" fontId="0" fillId="0" borderId="33" xfId="0" applyFont="1" applyBorder="1" applyAlignment="1">
      <alignment vertical="center" textRotation="255"/>
    </xf>
    <xf numFmtId="0" fontId="13" fillId="0" borderId="45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0" fillId="0" borderId="36" xfId="0" applyFont="1" applyBorder="1" applyAlignment="1">
      <alignment vertical="center" textRotation="255"/>
    </xf>
    <xf numFmtId="0" fontId="0" fillId="0" borderId="57" xfId="0" applyFont="1" applyBorder="1" applyAlignment="1">
      <alignment vertical="center" textRotation="255"/>
    </xf>
    <xf numFmtId="0" fontId="13" fillId="0" borderId="31" xfId="0" applyFont="1" applyBorder="1" applyAlignment="1">
      <alignment vertical="center"/>
    </xf>
    <xf numFmtId="0" fontId="13" fillId="0" borderId="33" xfId="0" applyFont="1" applyBorder="1" applyAlignment="1">
      <alignment vertical="center" textRotation="255"/>
    </xf>
    <xf numFmtId="0" fontId="13" fillId="0" borderId="47" xfId="0" applyFont="1" applyBorder="1" applyAlignment="1">
      <alignment vertical="center" textRotation="255"/>
    </xf>
    <xf numFmtId="0" fontId="7" fillId="0" borderId="43" xfId="0" applyFont="1" applyBorder="1" applyAlignment="1">
      <alignment vertical="center" shrinkToFit="1"/>
    </xf>
    <xf numFmtId="0" fontId="7" fillId="0" borderId="38" xfId="0" applyFont="1" applyBorder="1" applyAlignment="1">
      <alignment vertical="center" shrinkToFit="1"/>
    </xf>
    <xf numFmtId="0" fontId="7" fillId="0" borderId="37" xfId="0" applyFont="1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0" fontId="0" fillId="0" borderId="38" xfId="0" applyBorder="1" applyAlignment="1">
      <alignment vertical="center" shrinkToFit="1"/>
    </xf>
    <xf numFmtId="0" fontId="7" fillId="0" borderId="39" xfId="0" applyFont="1" applyBorder="1" applyAlignment="1">
      <alignment vertical="center" shrinkToFit="1"/>
    </xf>
    <xf numFmtId="0" fontId="35" fillId="0" borderId="0" xfId="1" applyFont="1" applyAlignment="1">
      <alignment horizontal="center" vertical="center" wrapText="1"/>
    </xf>
    <xf numFmtId="0" fontId="37" fillId="0" borderId="0" xfId="1" applyFont="1" applyAlignment="1">
      <alignment horizontal="center" vertical="center" shrinkToFit="1"/>
    </xf>
    <xf numFmtId="0" fontId="31" fillId="0" borderId="0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 textRotation="255" shrinkToFit="1"/>
    </xf>
    <xf numFmtId="0" fontId="6" fillId="0" borderId="22" xfId="0" applyFont="1" applyBorder="1" applyAlignment="1">
      <alignment horizontal="center" vertical="center" textRotation="255" shrinkToFit="1"/>
    </xf>
    <xf numFmtId="0" fontId="6" fillId="0" borderId="23" xfId="0" applyFont="1" applyBorder="1" applyAlignment="1">
      <alignment horizontal="center" vertical="center" textRotation="255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textRotation="255"/>
    </xf>
    <xf numFmtId="0" fontId="13" fillId="0" borderId="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textRotation="255" shrinkToFit="1"/>
    </xf>
    <xf numFmtId="0" fontId="6" fillId="0" borderId="25" xfId="0" applyFont="1" applyBorder="1" applyAlignment="1">
      <alignment horizontal="center" vertical="center" textRotation="255" shrinkToFit="1"/>
    </xf>
    <xf numFmtId="0" fontId="6" fillId="0" borderId="26" xfId="0" applyFont="1" applyBorder="1" applyAlignment="1">
      <alignment horizontal="center" vertical="center" textRotation="255" shrinkToFit="1"/>
    </xf>
    <xf numFmtId="0" fontId="6" fillId="0" borderId="27" xfId="0" applyFont="1" applyBorder="1" applyAlignment="1">
      <alignment horizontal="center" vertical="center" textRotation="255" shrinkToFit="1"/>
    </xf>
    <xf numFmtId="0" fontId="6" fillId="0" borderId="28" xfId="0" applyFont="1" applyBorder="1" applyAlignment="1">
      <alignment horizontal="center" vertical="center" textRotation="255" shrinkToFit="1"/>
    </xf>
    <xf numFmtId="0" fontId="6" fillId="0" borderId="29" xfId="0" applyFont="1" applyBorder="1" applyAlignment="1">
      <alignment horizontal="center" vertical="center" textRotation="255" shrinkToFit="1"/>
    </xf>
    <xf numFmtId="0" fontId="14" fillId="0" borderId="21" xfId="0" applyFont="1" applyBorder="1" applyAlignment="1">
      <alignment horizontal="center" vertical="center" textRotation="255" shrinkToFit="1"/>
    </xf>
    <xf numFmtId="0" fontId="14" fillId="0" borderId="22" xfId="0" applyFont="1" applyBorder="1" applyAlignment="1">
      <alignment horizontal="center" vertical="center" textRotation="255" shrinkToFit="1"/>
    </xf>
    <xf numFmtId="0" fontId="14" fillId="0" borderId="23" xfId="0" applyFont="1" applyBorder="1" applyAlignment="1">
      <alignment horizontal="center" vertical="center" textRotation="255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176" fontId="0" fillId="0" borderId="7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3" borderId="0" xfId="0" applyFont="1" applyFill="1" applyBorder="1" applyAlignment="1">
      <alignment horizontal="center" vertical="center" shrinkToFit="1"/>
    </xf>
    <xf numFmtId="0" fontId="47" fillId="0" borderId="21" xfId="0" applyFont="1" applyBorder="1" applyAlignment="1">
      <alignment horizontal="center" vertical="center" textRotation="255" wrapText="1" shrinkToFit="1"/>
    </xf>
    <xf numFmtId="0" fontId="47" fillId="0" borderId="22" xfId="0" applyFont="1" applyBorder="1" applyAlignment="1">
      <alignment horizontal="center" vertical="center" textRotation="255" wrapText="1" shrinkToFit="1"/>
    </xf>
    <xf numFmtId="0" fontId="47" fillId="0" borderId="23" xfId="0" applyFont="1" applyBorder="1" applyAlignment="1">
      <alignment horizontal="center" vertical="center" textRotation="255" wrapText="1" shrinkToFit="1"/>
    </xf>
    <xf numFmtId="0" fontId="0" fillId="0" borderId="21" xfId="0" applyFont="1" applyBorder="1" applyAlignment="1">
      <alignment horizontal="center" vertical="center" textRotation="255" wrapText="1" shrinkToFit="1"/>
    </xf>
    <xf numFmtId="0" fontId="0" fillId="0" borderId="22" xfId="0" applyFont="1" applyBorder="1" applyAlignment="1">
      <alignment horizontal="center" vertical="center" textRotation="255" wrapText="1" shrinkToFit="1"/>
    </xf>
    <xf numFmtId="0" fontId="0" fillId="0" borderId="23" xfId="0" applyFont="1" applyBorder="1" applyAlignment="1">
      <alignment horizontal="center" vertical="center" textRotation="255" wrapText="1" shrinkToFit="1"/>
    </xf>
    <xf numFmtId="0" fontId="0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top" textRotation="255" wrapText="1"/>
    </xf>
    <xf numFmtId="0" fontId="7" fillId="3" borderId="0" xfId="0" applyFont="1" applyFill="1" applyAlignment="1">
      <alignment vertical="top" textRotation="255" wrapText="1"/>
    </xf>
    <xf numFmtId="0" fontId="7" fillId="0" borderId="0" xfId="0" applyFont="1" applyFill="1" applyAlignment="1">
      <alignment vertical="top" textRotation="255" wrapText="1"/>
    </xf>
    <xf numFmtId="0" fontId="7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0" fontId="5" fillId="0" borderId="0" xfId="0" applyFont="1" applyAlignment="1">
      <alignment vertical="top" textRotation="255"/>
    </xf>
    <xf numFmtId="0" fontId="5" fillId="3" borderId="0" xfId="0" applyFont="1" applyFill="1" applyAlignment="1">
      <alignment vertical="top" textRotation="255" wrapText="1"/>
    </xf>
    <xf numFmtId="0" fontId="7" fillId="0" borderId="1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23" fillId="0" borderId="0" xfId="0" applyFont="1" applyAlignment="1">
      <alignment horizontal="distributed" vertical="center"/>
    </xf>
    <xf numFmtId="0" fontId="7" fillId="3" borderId="0" xfId="0" applyFont="1" applyFill="1" applyAlignment="1">
      <alignment vertical="center" wrapText="1" shrinkToFit="1"/>
    </xf>
    <xf numFmtId="0" fontId="7" fillId="0" borderId="0" xfId="0" applyFont="1" applyFill="1" applyAlignment="1">
      <alignment vertical="center" wrapText="1" shrinkToFit="1"/>
    </xf>
    <xf numFmtId="20" fontId="7" fillId="0" borderId="0" xfId="0" applyNumberFormat="1" applyFont="1" applyAlignment="1">
      <alignment horizontal="center" vertical="center"/>
    </xf>
    <xf numFmtId="0" fontId="7" fillId="3" borderId="0" xfId="0" applyFont="1" applyFill="1" applyAlignment="1">
      <alignment horizontal="center" vertical="center" wrapText="1" shrinkToFit="1"/>
    </xf>
    <xf numFmtId="0" fontId="7" fillId="0" borderId="0" xfId="0" applyFont="1" applyAlignment="1">
      <alignment vertical="center"/>
    </xf>
    <xf numFmtId="5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Fill="1" applyAlignment="1">
      <alignment vertical="top" textRotation="255" wrapText="1"/>
    </xf>
    <xf numFmtId="0" fontId="4" fillId="0" borderId="0" xfId="0" applyFont="1" applyAlignment="1">
      <alignment horizontal="center" vertical="center" shrinkToFit="1"/>
    </xf>
    <xf numFmtId="0" fontId="7" fillId="0" borderId="0" xfId="0" applyFont="1" applyAlignment="1">
      <alignment vertical="center" wrapText="1"/>
    </xf>
    <xf numFmtId="0" fontId="5" fillId="3" borderId="0" xfId="0" applyFont="1" applyFill="1" applyAlignment="1">
      <alignment vertical="center" wrapText="1"/>
    </xf>
    <xf numFmtId="0" fontId="7" fillId="3" borderId="0" xfId="0" applyFont="1" applyFill="1" applyAlignment="1">
      <alignment vertical="center" wrapText="1"/>
    </xf>
    <xf numFmtId="0" fontId="6" fillId="3" borderId="0" xfId="0" applyFont="1" applyFill="1" applyAlignment="1">
      <alignment vertical="top" textRotation="255" wrapText="1"/>
    </xf>
    <xf numFmtId="0" fontId="6" fillId="0" borderId="0" xfId="0" applyFont="1" applyAlignment="1">
      <alignment vertical="top" textRotation="255" wrapText="1"/>
    </xf>
    <xf numFmtId="0" fontId="5" fillId="0" borderId="0" xfId="0" applyFont="1" applyAlignment="1">
      <alignment vertical="top" textRotation="255" wrapText="1"/>
    </xf>
    <xf numFmtId="0" fontId="7" fillId="0" borderId="4" xfId="0" applyFont="1" applyBorder="1" applyAlignment="1">
      <alignment horizontal="center" vertical="center"/>
    </xf>
    <xf numFmtId="0" fontId="5" fillId="3" borderId="0" xfId="0" applyFont="1" applyFill="1" applyAlignment="1">
      <alignment vertical="top" textRotation="255"/>
    </xf>
    <xf numFmtId="0" fontId="3" fillId="0" borderId="0" xfId="0" applyFont="1" applyFill="1" applyAlignment="1">
      <alignment vertical="top" textRotation="255" wrapText="1"/>
    </xf>
    <xf numFmtId="0" fontId="46" fillId="3" borderId="0" xfId="0" applyFont="1" applyFill="1" applyAlignment="1">
      <alignment vertical="center" wrapText="1"/>
    </xf>
    <xf numFmtId="0" fontId="7" fillId="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 shrinkToFi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 shrinkToFit="1"/>
    </xf>
    <xf numFmtId="0" fontId="48" fillId="3" borderId="0" xfId="0" applyFont="1" applyFill="1" applyAlignment="1">
      <alignment horizontal="center" vertical="center" wrapText="1" shrinkToFit="1"/>
    </xf>
    <xf numFmtId="0" fontId="7" fillId="3" borderId="0" xfId="0" applyFont="1" applyFill="1" applyAlignment="1">
      <alignment horizontal="distributed" vertical="center"/>
    </xf>
    <xf numFmtId="0" fontId="5" fillId="3" borderId="0" xfId="0" applyFont="1" applyFill="1" applyAlignment="1">
      <alignment horizontal="distributed" vertical="center"/>
    </xf>
    <xf numFmtId="0" fontId="7" fillId="3" borderId="0" xfId="0" applyFont="1" applyFill="1" applyAlignment="1">
      <alignment horizontal="center" vertical="distributed" textRotation="255" wrapText="1"/>
    </xf>
    <xf numFmtId="0" fontId="7" fillId="0" borderId="39" xfId="0" applyFont="1" applyBorder="1" applyAlignment="1">
      <alignment horizontal="center" vertical="center"/>
    </xf>
    <xf numFmtId="0" fontId="5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0" xfId="0" applyFont="1" applyAlignment="1">
      <alignment horizontal="center" vertical="distributed" textRotation="255" wrapText="1"/>
    </xf>
    <xf numFmtId="0" fontId="7" fillId="0" borderId="0" xfId="0" applyFont="1" applyFill="1" applyAlignment="1">
      <alignment horizontal="center" vertical="distributed" textRotation="255" wrapText="1"/>
    </xf>
    <xf numFmtId="0" fontId="5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 shrinkToFit="1"/>
    </xf>
    <xf numFmtId="0" fontId="5" fillId="0" borderId="0" xfId="0" applyFont="1" applyFill="1" applyAlignment="1">
      <alignment horizontal="center" vertical="center" wrapText="1" shrinkToFit="1"/>
    </xf>
    <xf numFmtId="0" fontId="6" fillId="3" borderId="0" xfId="0" applyFont="1" applyFill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7" fillId="0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 textRotation="255" wrapText="1"/>
    </xf>
    <xf numFmtId="0" fontId="5" fillId="0" borderId="0" xfId="0" applyFont="1" applyAlignment="1">
      <alignment horizontal="center" vertical="distributed" textRotation="255" wrapText="1"/>
    </xf>
    <xf numFmtId="0" fontId="7" fillId="3" borderId="0" xfId="0" applyFont="1" applyFill="1" applyAlignment="1">
      <alignment horizontal="center" vertical="top" textRotation="255" wrapText="1"/>
    </xf>
    <xf numFmtId="0" fontId="5" fillId="3" borderId="0" xfId="0" applyFont="1" applyFill="1" applyAlignment="1">
      <alignment horizontal="center" vertical="distributed" textRotation="255"/>
    </xf>
    <xf numFmtId="0" fontId="6" fillId="3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distributed" textRotation="255" wrapText="1"/>
    </xf>
    <xf numFmtId="0" fontId="5" fillId="3" borderId="0" xfId="0" applyFont="1" applyFill="1" applyAlignment="1">
      <alignment horizontal="center" vertical="top" textRotation="255" wrapText="1"/>
    </xf>
    <xf numFmtId="0" fontId="7" fillId="0" borderId="0" xfId="0" applyFont="1" applyAlignment="1">
      <alignment horizontal="distributed" vertical="center" wrapText="1"/>
    </xf>
    <xf numFmtId="0" fontId="46" fillId="3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top" textRotation="255" wrapText="1"/>
    </xf>
    <xf numFmtId="0" fontId="7" fillId="0" borderId="0" xfId="0" applyFont="1" applyFill="1" applyAlignment="1">
      <alignment horizontal="center" vertical="top" textRotation="255" wrapText="1"/>
    </xf>
    <xf numFmtId="0" fontId="5" fillId="0" borderId="0" xfId="0" applyFont="1" applyAlignment="1">
      <alignment horizontal="center" vertical="top" textRotation="255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distributed" vertical="center" wrapText="1" shrinkToFit="1"/>
    </xf>
    <xf numFmtId="0" fontId="46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top" textRotation="255" wrapText="1"/>
    </xf>
    <xf numFmtId="0" fontId="7" fillId="0" borderId="0" xfId="0" applyFont="1" applyAlignment="1">
      <alignment horizontal="center" vertical="top" textRotation="255" wrapText="1"/>
    </xf>
    <xf numFmtId="0" fontId="46" fillId="3" borderId="0" xfId="0" applyFont="1" applyFill="1" applyAlignment="1">
      <alignment horizontal="center" vertical="top" textRotation="255" wrapText="1"/>
    </xf>
    <xf numFmtId="0" fontId="7" fillId="3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6" fillId="3" borderId="0" xfId="0" applyFont="1" applyFill="1" applyAlignment="1">
      <alignment horizontal="center" vertical="center" wrapText="1" shrinkToFit="1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distributed" textRotation="255" wrapText="1"/>
    </xf>
    <xf numFmtId="0" fontId="46" fillId="0" borderId="0" xfId="0" applyFont="1" applyFill="1" applyAlignment="1">
      <alignment horizontal="center" vertical="top" textRotation="255" wrapText="1"/>
    </xf>
    <xf numFmtId="0" fontId="6" fillId="3" borderId="0" xfId="0" applyFont="1" applyFill="1" applyAlignment="1">
      <alignment horizontal="center" vertical="distributed" textRotation="255" wrapText="1"/>
    </xf>
    <xf numFmtId="0" fontId="5" fillId="0" borderId="0" xfId="0" applyFont="1" applyAlignment="1">
      <alignment horizontal="center" vertical="distributed" textRotation="255"/>
    </xf>
    <xf numFmtId="0" fontId="14" fillId="0" borderId="0" xfId="0" applyFont="1" applyFill="1" applyAlignment="1">
      <alignment horizontal="center" vertical="top" textRotation="255" wrapText="1"/>
    </xf>
    <xf numFmtId="0" fontId="6" fillId="3" borderId="0" xfId="0" applyFont="1" applyFill="1" applyAlignment="1">
      <alignment horizontal="center" vertical="top" textRotation="255" wrapText="1"/>
    </xf>
    <xf numFmtId="0" fontId="6" fillId="3" borderId="0" xfId="0" applyFont="1" applyFill="1" applyAlignment="1">
      <alignment horizontal="center" vertical="distributed" textRotation="255"/>
    </xf>
    <xf numFmtId="0" fontId="6" fillId="3" borderId="0" xfId="0" applyFont="1" applyFill="1" applyAlignment="1">
      <alignment horizontal="center" vertical="center" wrapText="1" shrinkToFit="1"/>
    </xf>
    <xf numFmtId="0" fontId="5" fillId="3" borderId="0" xfId="0" applyFont="1" applyFill="1" applyAlignment="1">
      <alignment horizontal="center" vertical="center" wrapText="1" shrinkToFit="1"/>
    </xf>
    <xf numFmtId="0" fontId="6" fillId="0" borderId="0" xfId="0" applyFont="1" applyFill="1" applyAlignment="1">
      <alignment horizontal="distributed" vertical="center"/>
    </xf>
    <xf numFmtId="0" fontId="3" fillId="0" borderId="0" xfId="0" applyFont="1" applyAlignment="1">
      <alignment horizontal="center" vertical="top" textRotation="255" wrapText="1"/>
    </xf>
    <xf numFmtId="0" fontId="5" fillId="0" borderId="0" xfId="0" applyFont="1" applyFill="1" applyAlignment="1">
      <alignment horizontal="center" vertical="distributed" textRotation="255" wrapText="1"/>
    </xf>
    <xf numFmtId="0" fontId="3" fillId="0" borderId="0" xfId="0" applyFont="1" applyFill="1" applyAlignment="1">
      <alignment horizontal="center" vertical="center" wrapText="1" shrinkToFit="1"/>
    </xf>
    <xf numFmtId="0" fontId="6" fillId="0" borderId="0" xfId="0" applyFont="1" applyFill="1" applyAlignment="1">
      <alignment horizontal="center" vertical="top" textRotation="255" wrapText="1"/>
    </xf>
    <xf numFmtId="0" fontId="4" fillId="0" borderId="0" xfId="0" applyFont="1" applyAlignment="1">
      <alignment horizontal="left" vertical="center" shrinkToFi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distributed" vertical="center" shrinkToFit="1"/>
    </xf>
    <xf numFmtId="0" fontId="46" fillId="0" borderId="0" xfId="0" applyFont="1" applyAlignment="1">
      <alignment horizontal="center" vertical="top" textRotation="255" wrapText="1"/>
    </xf>
    <xf numFmtId="0" fontId="14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0" fontId="28" fillId="0" borderId="0" xfId="0" applyFont="1" applyAlignment="1">
      <alignment horizontal="center" vertical="center" textRotation="255"/>
    </xf>
    <xf numFmtId="0" fontId="7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58" xfId="0" applyFont="1" applyBorder="1" applyAlignment="1">
      <alignment horizontal="center" vertical="center" shrinkToFit="1"/>
    </xf>
    <xf numFmtId="0" fontId="7" fillId="0" borderId="59" xfId="0" applyFont="1" applyBorder="1" applyAlignment="1">
      <alignment horizontal="center" vertical="center" shrinkToFit="1"/>
    </xf>
    <xf numFmtId="56" fontId="4" fillId="0" borderId="0" xfId="0" applyNumberFormat="1" applyFont="1" applyAlignment="1">
      <alignment horizontal="center" vertical="center" shrinkToFit="1"/>
    </xf>
    <xf numFmtId="0" fontId="2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 shrinkToFit="1"/>
    </xf>
    <xf numFmtId="0" fontId="49" fillId="0" borderId="0" xfId="0" applyFont="1" applyAlignment="1">
      <alignment horizontal="center" vertical="top" textRotation="255" wrapText="1"/>
    </xf>
    <xf numFmtId="0" fontId="0" fillId="0" borderId="0" xfId="0" applyFont="1" applyAlignment="1">
      <alignment horizontal="center" vertical="center" wrapText="1" shrinkToFit="1"/>
    </xf>
    <xf numFmtId="0" fontId="50" fillId="0" borderId="0" xfId="0" applyFont="1" applyAlignment="1">
      <alignment horizontal="center" vertical="center" wrapText="1" shrinkToFit="1"/>
    </xf>
    <xf numFmtId="56" fontId="7" fillId="0" borderId="0" xfId="0" applyNumberFormat="1" applyFont="1" applyAlignment="1">
      <alignment horizontal="center" vertical="center"/>
    </xf>
    <xf numFmtId="0" fontId="7" fillId="0" borderId="3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27" fillId="0" borderId="0" xfId="0" applyFont="1" applyAlignment="1">
      <alignment horizontal="distributed" vertical="center"/>
    </xf>
    <xf numFmtId="20" fontId="7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distributed" vertical="center"/>
    </xf>
    <xf numFmtId="0" fontId="12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 textRotation="255" wrapText="1"/>
    </xf>
    <xf numFmtId="0" fontId="23" fillId="0" borderId="0" xfId="0" applyFont="1" applyBorder="1" applyAlignment="1">
      <alignment horizontal="center" vertical="center" textRotation="255"/>
    </xf>
    <xf numFmtId="0" fontId="5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 shrinkToFit="1"/>
    </xf>
    <xf numFmtId="0" fontId="19" fillId="0" borderId="2" xfId="0" applyFont="1" applyBorder="1" applyAlignment="1">
      <alignment horizontal="left" vertical="center" shrinkToFi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9" fillId="0" borderId="0" xfId="0" applyFont="1" applyBorder="1" applyAlignment="1">
      <alignment horizontal="left" vertical="center" shrinkToFit="1"/>
    </xf>
    <xf numFmtId="0" fontId="0" fillId="0" borderId="0" xfId="0" applyBorder="1" applyAlignment="1">
      <alignment horizontal="center" vertical="center"/>
    </xf>
    <xf numFmtId="0" fontId="27" fillId="0" borderId="0" xfId="0" applyFont="1" applyBorder="1" applyAlignment="1">
      <alignment horizontal="center" vertical="distributed"/>
    </xf>
    <xf numFmtId="0" fontId="9" fillId="0" borderId="0" xfId="0" applyFont="1" applyAlignment="1">
      <alignment horizontal="center" vertical="center" shrinkToFit="1"/>
    </xf>
    <xf numFmtId="20" fontId="9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3" borderId="0" xfId="0" applyFont="1" applyFill="1" applyAlignment="1">
      <alignment horizontal="center" vertical="center" shrinkToFit="1"/>
    </xf>
    <xf numFmtId="0" fontId="14" fillId="3" borderId="0" xfId="0" applyFont="1" applyFill="1" applyAlignment="1">
      <alignment horizontal="center" vertical="center" wrapText="1" shrinkToFit="1"/>
    </xf>
    <xf numFmtId="0" fontId="7" fillId="0" borderId="33" xfId="0" applyFont="1" applyBorder="1" applyAlignment="1">
      <alignment vertical="center" shrinkToFit="1"/>
    </xf>
    <xf numFmtId="0" fontId="7" fillId="0" borderId="40" xfId="0" applyFont="1" applyBorder="1" applyAlignment="1">
      <alignment vertical="center" shrinkToFit="1"/>
    </xf>
    <xf numFmtId="0" fontId="7" fillId="0" borderId="43" xfId="0" applyFont="1" applyBorder="1" applyAlignment="1">
      <alignment horizontal="center" vertical="center" shrinkToFit="1"/>
    </xf>
    <xf numFmtId="0" fontId="7" fillId="0" borderId="42" xfId="0" applyFont="1" applyBorder="1" applyAlignment="1">
      <alignment vertical="center" shrinkToFit="1"/>
    </xf>
    <xf numFmtId="0" fontId="0" fillId="0" borderId="57" xfId="0" applyFont="1" applyBorder="1" applyAlignment="1">
      <alignment vertical="center" shrinkToFit="1"/>
    </xf>
    <xf numFmtId="0" fontId="13" fillId="0" borderId="46" xfId="0" applyFont="1" applyBorder="1" applyAlignment="1">
      <alignment vertical="center" shrinkToFit="1"/>
    </xf>
    <xf numFmtId="0" fontId="13" fillId="0" borderId="43" xfId="0" applyFont="1" applyBorder="1" applyAlignment="1">
      <alignment vertical="center" shrinkToFit="1"/>
    </xf>
    <xf numFmtId="0" fontId="0" fillId="0" borderId="56" xfId="0" applyFont="1" applyBorder="1" applyAlignment="1">
      <alignment vertical="center" shrinkToFit="1"/>
    </xf>
    <xf numFmtId="0" fontId="13" fillId="0" borderId="42" xfId="0" applyFont="1" applyBorder="1" applyAlignment="1">
      <alignment vertical="center" shrinkToFit="1"/>
    </xf>
    <xf numFmtId="0" fontId="0" fillId="0" borderId="43" xfId="0" applyFont="1" applyBorder="1" applyAlignment="1">
      <alignment vertical="center" shrinkToFit="1"/>
    </xf>
    <xf numFmtId="0" fontId="0" fillId="2" borderId="0" xfId="0" applyFont="1" applyFill="1" applyBorder="1" applyAlignment="1">
      <alignment horizontal="center" vertical="center" shrinkToFit="1"/>
    </xf>
    <xf numFmtId="0" fontId="0" fillId="3" borderId="0" xfId="0" applyFont="1" applyFill="1" applyAlignment="1">
      <alignment horizontal="center" vertical="center" wrapText="1" shrinkToFit="1"/>
    </xf>
    <xf numFmtId="0" fontId="0" fillId="0" borderId="42" xfId="0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0" fontId="49" fillId="3" borderId="0" xfId="0" applyFont="1" applyFill="1" applyAlignment="1">
      <alignment horizontal="center" vertical="top" textRotation="255" wrapText="1"/>
    </xf>
    <xf numFmtId="0" fontId="7" fillId="0" borderId="43" xfId="0" applyFont="1" applyBorder="1" applyAlignment="1">
      <alignment horizontal="center" vertical="center" shrinkToFit="1"/>
    </xf>
    <xf numFmtId="0" fontId="0" fillId="0" borderId="40" xfId="0" applyBorder="1" applyAlignment="1">
      <alignment vertical="center" shrinkToFit="1"/>
    </xf>
    <xf numFmtId="0" fontId="7" fillId="0" borderId="39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0" fillId="0" borderId="50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60" xfId="0" applyFont="1" applyBorder="1" applyAlignment="1">
      <alignment vertical="center" textRotation="255"/>
    </xf>
    <xf numFmtId="0" fontId="0" fillId="0" borderId="53" xfId="0" applyFont="1" applyBorder="1" applyAlignment="1">
      <alignment vertical="center" textRotation="255"/>
    </xf>
    <xf numFmtId="0" fontId="0" fillId="0" borderId="54" xfId="0" applyFont="1" applyBorder="1" applyAlignment="1">
      <alignment vertical="center"/>
    </xf>
    <xf numFmtId="0" fontId="16" fillId="0" borderId="53" xfId="0" applyFont="1" applyBorder="1" applyAlignment="1">
      <alignment vertical="center"/>
    </xf>
    <xf numFmtId="0" fontId="16" fillId="0" borderId="52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13" fillId="0" borderId="39" xfId="0" applyFont="1" applyBorder="1" applyAlignment="1">
      <alignment vertical="center"/>
    </xf>
    <xf numFmtId="0" fontId="13" fillId="0" borderId="40" xfId="0" applyFont="1" applyBorder="1" applyAlignment="1">
      <alignment vertical="center"/>
    </xf>
    <xf numFmtId="0" fontId="0" fillId="0" borderId="60" xfId="0" applyFont="1" applyBorder="1" applyAlignment="1">
      <alignment vertical="center"/>
    </xf>
    <xf numFmtId="0" fontId="13" fillId="0" borderId="39" xfId="0" applyFont="1" applyBorder="1" applyAlignment="1">
      <alignment vertical="center" textRotation="255"/>
    </xf>
    <xf numFmtId="0" fontId="13" fillId="0" borderId="40" xfId="0" applyFont="1" applyBorder="1" applyAlignment="1">
      <alignment vertical="center" textRotation="255"/>
    </xf>
    <xf numFmtId="0" fontId="0" fillId="0" borderId="42" xfId="0" applyFont="1" applyBorder="1" applyAlignment="1">
      <alignment vertical="center" textRotation="255"/>
    </xf>
    <xf numFmtId="0" fontId="13" fillId="0" borderId="33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0" fillId="0" borderId="31" xfId="0" applyFont="1" applyBorder="1" applyAlignment="1">
      <alignment vertical="center" textRotation="255"/>
    </xf>
    <xf numFmtId="0" fontId="0" fillId="0" borderId="43" xfId="0" applyFont="1" applyBorder="1" applyAlignment="1">
      <alignment vertical="center" textRotation="255"/>
    </xf>
    <xf numFmtId="0" fontId="0" fillId="0" borderId="39" xfId="0" applyFont="1" applyBorder="1" applyAlignment="1">
      <alignment vertical="center"/>
    </xf>
    <xf numFmtId="0" fontId="13" fillId="0" borderId="50" xfId="0" applyFont="1" applyBorder="1" applyAlignment="1">
      <alignment vertical="center" shrinkToFit="1"/>
    </xf>
    <xf numFmtId="0" fontId="13" fillId="0" borderId="39" xfId="0" applyFont="1" applyBorder="1" applyAlignment="1">
      <alignment vertical="center" textRotation="255" shrinkToFit="1"/>
    </xf>
    <xf numFmtId="0" fontId="0" fillId="0" borderId="39" xfId="0" applyFont="1" applyBorder="1" applyAlignment="1">
      <alignment vertical="center" textRotation="255" shrinkToFit="1"/>
    </xf>
    <xf numFmtId="0" fontId="0" fillId="0" borderId="40" xfId="0" applyFont="1" applyBorder="1" applyAlignment="1">
      <alignment vertical="center" textRotation="255" shrinkToFit="1"/>
    </xf>
    <xf numFmtId="0" fontId="0" fillId="0" borderId="31" xfId="0" applyFont="1" applyBorder="1" applyAlignment="1">
      <alignment vertical="center" textRotation="255" shrinkToFit="1"/>
    </xf>
  </cellXfs>
  <cellStyles count="3">
    <cellStyle name="標準" xfId="0" builtinId="0"/>
    <cellStyle name="標準 2" xfId="1"/>
    <cellStyle name="標準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0</xdr:colOff>
      <xdr:row>214</xdr:row>
      <xdr:rowOff>0</xdr:rowOff>
    </xdr:from>
    <xdr:to>
      <xdr:col>44</xdr:col>
      <xdr:colOff>0</xdr:colOff>
      <xdr:row>214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13077825" y="33051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81106</xdr:colOff>
      <xdr:row>10</xdr:row>
      <xdr:rowOff>38098</xdr:rowOff>
    </xdr:from>
    <xdr:to>
      <xdr:col>26</xdr:col>
      <xdr:colOff>288937</xdr:colOff>
      <xdr:row>34</xdr:row>
      <xdr:rowOff>107984</xdr:rowOff>
    </xdr:to>
    <xdr:sp macro="" textlink="">
      <xdr:nvSpPr>
        <xdr:cNvPr id="3" name="四角形: 角を丸くする 3"/>
        <xdr:cNvSpPr/>
      </xdr:nvSpPr>
      <xdr:spPr>
        <a:xfrm>
          <a:off x="7358206" y="2819398"/>
          <a:ext cx="1265106" cy="327028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/>
            <a:t>11/5,6</a:t>
          </a:r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1</a:t>
          </a:r>
          <a:r>
            <a:rPr kumimoji="1" lang="ja-JP" altLang="en-US" sz="800"/>
            <a:t>試合　</a:t>
          </a:r>
          <a:r>
            <a:rPr kumimoji="1" lang="ja-JP" altLang="en-US" sz="800" baseline="0"/>
            <a:t>  </a:t>
          </a:r>
          <a:r>
            <a:rPr kumimoji="1" lang="en-US" altLang="ja-JP" sz="800"/>
            <a:t>9</a:t>
          </a:r>
          <a:r>
            <a:rPr kumimoji="1" lang="ja-JP" altLang="en-US" sz="800"/>
            <a:t>：</a:t>
          </a:r>
          <a:r>
            <a:rPr kumimoji="1" lang="en-US" altLang="ja-JP" sz="800"/>
            <a:t>00</a:t>
          </a:r>
          <a:r>
            <a:rPr kumimoji="1" lang="ja-JP" altLang="en-US" sz="800"/>
            <a:t>～　</a:t>
          </a:r>
          <a:endParaRPr kumimoji="1" lang="en-US" altLang="ja-JP" sz="800"/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2</a:t>
          </a:r>
          <a:r>
            <a:rPr kumimoji="1" lang="ja-JP" altLang="en-US" sz="800"/>
            <a:t>試合　  </a:t>
          </a:r>
          <a:r>
            <a:rPr kumimoji="1" lang="en-US" altLang="ja-JP" sz="800"/>
            <a:t>9</a:t>
          </a:r>
          <a:r>
            <a:rPr kumimoji="1" lang="ja-JP" altLang="en-US" sz="800"/>
            <a:t>：</a:t>
          </a:r>
          <a:r>
            <a:rPr kumimoji="1" lang="en-US" altLang="ja-JP" sz="800"/>
            <a:t>50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3</a:t>
          </a:r>
          <a:r>
            <a:rPr kumimoji="1" lang="ja-JP" altLang="en-US" sz="800"/>
            <a:t>試合　</a:t>
          </a:r>
          <a:r>
            <a:rPr kumimoji="1" lang="en-US" altLang="ja-JP" sz="800"/>
            <a:t>10</a:t>
          </a:r>
          <a:r>
            <a:rPr kumimoji="1" lang="ja-JP" altLang="en-US" sz="800"/>
            <a:t>：</a:t>
          </a:r>
          <a:r>
            <a:rPr kumimoji="1" lang="en-US" altLang="ja-JP" sz="800"/>
            <a:t>40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4</a:t>
          </a:r>
          <a:r>
            <a:rPr kumimoji="1" lang="ja-JP" altLang="en-US" sz="800"/>
            <a:t>試合　</a:t>
          </a:r>
          <a:r>
            <a:rPr kumimoji="1" lang="en-US" altLang="ja-JP" sz="800"/>
            <a:t>11</a:t>
          </a:r>
          <a:r>
            <a:rPr kumimoji="1" lang="ja-JP" altLang="en-US" sz="800"/>
            <a:t>：</a:t>
          </a:r>
          <a:r>
            <a:rPr kumimoji="1" lang="en-US" altLang="ja-JP" sz="800"/>
            <a:t>30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5</a:t>
          </a:r>
          <a:r>
            <a:rPr kumimoji="1" lang="ja-JP" altLang="en-US" sz="800"/>
            <a:t>試合　</a:t>
          </a:r>
          <a:r>
            <a:rPr kumimoji="1" lang="en-US" altLang="ja-JP" sz="800"/>
            <a:t>12</a:t>
          </a:r>
          <a:r>
            <a:rPr kumimoji="1" lang="ja-JP" altLang="en-US" sz="800"/>
            <a:t>：</a:t>
          </a:r>
          <a:r>
            <a:rPr kumimoji="1" lang="en-US" altLang="ja-JP" sz="800"/>
            <a:t>20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6</a:t>
          </a:r>
          <a:r>
            <a:rPr kumimoji="1" lang="ja-JP" altLang="en-US" sz="800"/>
            <a:t>試合　</a:t>
          </a:r>
          <a:r>
            <a:rPr kumimoji="1" lang="en-US" altLang="ja-JP" sz="800"/>
            <a:t>13</a:t>
          </a:r>
          <a:r>
            <a:rPr kumimoji="1" lang="ja-JP" altLang="en-US" sz="800"/>
            <a:t>：</a:t>
          </a:r>
          <a:r>
            <a:rPr kumimoji="1" lang="en-US" altLang="ja-JP" sz="800"/>
            <a:t>10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endParaRPr kumimoji="1" lang="en-US" altLang="ja-JP" sz="800"/>
        </a:p>
        <a:p>
          <a:pPr algn="l"/>
          <a:endParaRPr kumimoji="1" lang="en-US" altLang="ja-JP" sz="800"/>
        </a:p>
        <a:p>
          <a:pPr algn="l"/>
          <a:r>
            <a:rPr kumimoji="1" lang="en-US" altLang="ja-JP" sz="800"/>
            <a:t>11</a:t>
          </a:r>
          <a:r>
            <a:rPr kumimoji="1" lang="ja-JP" altLang="en-US" sz="800"/>
            <a:t>／</a:t>
          </a:r>
          <a:r>
            <a:rPr kumimoji="1" lang="en-US" altLang="ja-JP" sz="800"/>
            <a:t>12,19</a:t>
          </a:r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1</a:t>
          </a:r>
          <a:r>
            <a:rPr kumimoji="1" lang="ja-JP" altLang="en-US" sz="800"/>
            <a:t>試合　  </a:t>
          </a:r>
          <a:r>
            <a:rPr kumimoji="1" lang="en-US" altLang="ja-JP" sz="800"/>
            <a:t>9</a:t>
          </a:r>
          <a:r>
            <a:rPr kumimoji="1" lang="ja-JP" altLang="en-US" sz="800"/>
            <a:t>：</a:t>
          </a:r>
          <a:r>
            <a:rPr kumimoji="1" lang="en-US" altLang="ja-JP" sz="800"/>
            <a:t>00</a:t>
          </a:r>
          <a:r>
            <a:rPr kumimoji="1" lang="ja-JP" altLang="en-US" sz="800"/>
            <a:t>～</a:t>
          </a:r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2</a:t>
          </a:r>
          <a:r>
            <a:rPr kumimoji="1" lang="ja-JP" altLang="en-US" sz="800"/>
            <a:t>試合　  </a:t>
          </a:r>
          <a:r>
            <a:rPr kumimoji="1" lang="en-US" altLang="ja-JP" sz="800"/>
            <a:t>9</a:t>
          </a:r>
          <a:r>
            <a:rPr kumimoji="1" lang="ja-JP" altLang="en-US" sz="800"/>
            <a:t>：</a:t>
          </a:r>
          <a:r>
            <a:rPr kumimoji="1" lang="en-US" altLang="ja-JP" sz="800"/>
            <a:t>50</a:t>
          </a:r>
          <a:r>
            <a:rPr kumimoji="1" lang="ja-JP" altLang="en-US" sz="800"/>
            <a:t>～</a:t>
          </a:r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3</a:t>
          </a:r>
          <a:r>
            <a:rPr kumimoji="1" lang="ja-JP" altLang="en-US" sz="800"/>
            <a:t>試合　</a:t>
          </a:r>
          <a:r>
            <a:rPr kumimoji="1" lang="en-US" altLang="ja-JP" sz="800"/>
            <a:t>11</a:t>
          </a:r>
          <a:r>
            <a:rPr kumimoji="1" lang="ja-JP" altLang="en-US" sz="800"/>
            <a:t>：</a:t>
          </a:r>
          <a:r>
            <a:rPr kumimoji="1" lang="en-US" altLang="ja-JP" sz="800"/>
            <a:t>30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r>
            <a:rPr kumimoji="1" lang="en-US" altLang="ja-JP" sz="800"/>
            <a:t>   </a:t>
          </a:r>
          <a:r>
            <a:rPr kumimoji="1" lang="ja-JP" altLang="en-US" sz="800"/>
            <a:t>第</a:t>
          </a:r>
          <a:r>
            <a:rPr kumimoji="1" lang="en-US" altLang="ja-JP" sz="800"/>
            <a:t>4</a:t>
          </a:r>
          <a:r>
            <a:rPr kumimoji="1" lang="ja-JP" altLang="en-US" sz="800"/>
            <a:t>試合　</a:t>
          </a:r>
          <a:r>
            <a:rPr kumimoji="1" lang="en-US" altLang="ja-JP" sz="800"/>
            <a:t>12</a:t>
          </a:r>
          <a:r>
            <a:rPr kumimoji="1" lang="ja-JP" altLang="en-US" sz="800"/>
            <a:t>：</a:t>
          </a:r>
          <a:r>
            <a:rPr kumimoji="1" lang="en-US" altLang="ja-JP" sz="800"/>
            <a:t>20</a:t>
          </a:r>
          <a:r>
            <a:rPr kumimoji="1" lang="ja-JP" altLang="en-US" sz="800"/>
            <a:t>～</a:t>
          </a:r>
        </a:p>
        <a:p>
          <a:pPr algn="l"/>
          <a:endParaRPr kumimoji="1" lang="ja-JP" altLang="en-US" sz="800"/>
        </a:p>
        <a:p>
          <a:pPr algn="l"/>
          <a:endParaRPr kumimoji="1" lang="en-US" altLang="ja-JP" sz="800"/>
        </a:p>
        <a:p>
          <a:pPr algn="l"/>
          <a:r>
            <a:rPr kumimoji="1" lang="en-US" altLang="ja-JP" sz="800"/>
            <a:t>11</a:t>
          </a:r>
          <a:r>
            <a:rPr kumimoji="1" lang="ja-JP" altLang="en-US" sz="800"/>
            <a:t>／</a:t>
          </a:r>
          <a:r>
            <a:rPr kumimoji="1" lang="en-US" altLang="ja-JP" sz="800"/>
            <a:t>23</a:t>
          </a:r>
        </a:p>
        <a:p>
          <a:pPr algn="l"/>
          <a:r>
            <a:rPr kumimoji="1" lang="ja-JP" altLang="en-US" sz="800"/>
            <a:t>　決勝戦　 </a:t>
          </a:r>
          <a:r>
            <a:rPr kumimoji="1" lang="en-US" altLang="ja-JP" sz="800"/>
            <a:t>10</a:t>
          </a:r>
          <a:r>
            <a:rPr kumimoji="1" lang="ja-JP" altLang="en-US" sz="800"/>
            <a:t>：</a:t>
          </a:r>
          <a:r>
            <a:rPr kumimoji="1" lang="en-US" altLang="ja-JP" sz="800"/>
            <a:t>00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r>
            <a:rPr kumimoji="1" lang="ja-JP" altLang="en-US" sz="800"/>
            <a:t>　</a:t>
          </a:r>
          <a:endParaRPr kumimoji="1" lang="en-US" altLang="ja-JP" sz="8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0</xdr:colOff>
      <xdr:row>214</xdr:row>
      <xdr:rowOff>0</xdr:rowOff>
    </xdr:from>
    <xdr:to>
      <xdr:col>44</xdr:col>
      <xdr:colOff>0</xdr:colOff>
      <xdr:row>214</xdr:row>
      <xdr:rowOff>0</xdr:rowOff>
    </xdr:to>
    <xdr:sp macro="" textlink="">
      <xdr:nvSpPr>
        <xdr:cNvPr id="1441" name="Line 2"/>
        <xdr:cNvSpPr>
          <a:spLocks noChangeShapeType="1"/>
        </xdr:cNvSpPr>
      </xdr:nvSpPr>
      <xdr:spPr bwMode="auto">
        <a:xfrm>
          <a:off x="13077825" y="33051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81106</xdr:colOff>
      <xdr:row>10</xdr:row>
      <xdr:rowOff>38098</xdr:rowOff>
    </xdr:from>
    <xdr:to>
      <xdr:col>26</xdr:col>
      <xdr:colOff>288937</xdr:colOff>
      <xdr:row>34</xdr:row>
      <xdr:rowOff>107984</xdr:rowOff>
    </xdr:to>
    <xdr:sp macro="" textlink="">
      <xdr:nvSpPr>
        <xdr:cNvPr id="4" name="四角形: 角を丸くする 3"/>
        <xdr:cNvSpPr/>
      </xdr:nvSpPr>
      <xdr:spPr>
        <a:xfrm>
          <a:off x="7361381" y="2489198"/>
          <a:ext cx="1252405" cy="3273427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/>
            <a:t>11/5,6</a:t>
          </a:r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1</a:t>
          </a:r>
          <a:r>
            <a:rPr kumimoji="1" lang="ja-JP" altLang="en-US" sz="800"/>
            <a:t>試合　</a:t>
          </a:r>
          <a:r>
            <a:rPr kumimoji="1" lang="ja-JP" altLang="en-US" sz="800" baseline="0"/>
            <a:t>  </a:t>
          </a:r>
          <a:r>
            <a:rPr kumimoji="1" lang="en-US" altLang="ja-JP" sz="800"/>
            <a:t>9</a:t>
          </a:r>
          <a:r>
            <a:rPr kumimoji="1" lang="ja-JP" altLang="en-US" sz="800"/>
            <a:t>：</a:t>
          </a:r>
          <a:r>
            <a:rPr kumimoji="1" lang="en-US" altLang="ja-JP" sz="800"/>
            <a:t>00</a:t>
          </a:r>
          <a:r>
            <a:rPr kumimoji="1" lang="ja-JP" altLang="en-US" sz="800"/>
            <a:t>～　</a:t>
          </a:r>
          <a:endParaRPr kumimoji="1" lang="en-US" altLang="ja-JP" sz="800"/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2</a:t>
          </a:r>
          <a:r>
            <a:rPr kumimoji="1" lang="ja-JP" altLang="en-US" sz="800"/>
            <a:t>試合　  </a:t>
          </a:r>
          <a:r>
            <a:rPr kumimoji="1" lang="en-US" altLang="ja-JP" sz="800"/>
            <a:t>9</a:t>
          </a:r>
          <a:r>
            <a:rPr kumimoji="1" lang="ja-JP" altLang="en-US" sz="800"/>
            <a:t>：</a:t>
          </a:r>
          <a:r>
            <a:rPr kumimoji="1" lang="en-US" altLang="ja-JP" sz="800"/>
            <a:t>50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3</a:t>
          </a:r>
          <a:r>
            <a:rPr kumimoji="1" lang="ja-JP" altLang="en-US" sz="800"/>
            <a:t>試合　</a:t>
          </a:r>
          <a:r>
            <a:rPr kumimoji="1" lang="en-US" altLang="ja-JP" sz="800"/>
            <a:t>10</a:t>
          </a:r>
          <a:r>
            <a:rPr kumimoji="1" lang="ja-JP" altLang="en-US" sz="800"/>
            <a:t>：</a:t>
          </a:r>
          <a:r>
            <a:rPr kumimoji="1" lang="en-US" altLang="ja-JP" sz="800"/>
            <a:t>40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4</a:t>
          </a:r>
          <a:r>
            <a:rPr kumimoji="1" lang="ja-JP" altLang="en-US" sz="800"/>
            <a:t>試合　</a:t>
          </a:r>
          <a:r>
            <a:rPr kumimoji="1" lang="en-US" altLang="ja-JP" sz="800"/>
            <a:t>11</a:t>
          </a:r>
          <a:r>
            <a:rPr kumimoji="1" lang="ja-JP" altLang="en-US" sz="800"/>
            <a:t>：</a:t>
          </a:r>
          <a:r>
            <a:rPr kumimoji="1" lang="en-US" altLang="ja-JP" sz="800"/>
            <a:t>30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5</a:t>
          </a:r>
          <a:r>
            <a:rPr kumimoji="1" lang="ja-JP" altLang="en-US" sz="800"/>
            <a:t>試合　</a:t>
          </a:r>
          <a:r>
            <a:rPr kumimoji="1" lang="en-US" altLang="ja-JP" sz="800"/>
            <a:t>12</a:t>
          </a:r>
          <a:r>
            <a:rPr kumimoji="1" lang="ja-JP" altLang="en-US" sz="800"/>
            <a:t>：</a:t>
          </a:r>
          <a:r>
            <a:rPr kumimoji="1" lang="en-US" altLang="ja-JP" sz="800"/>
            <a:t>20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6</a:t>
          </a:r>
          <a:r>
            <a:rPr kumimoji="1" lang="ja-JP" altLang="en-US" sz="800"/>
            <a:t>試合　</a:t>
          </a:r>
          <a:r>
            <a:rPr kumimoji="1" lang="en-US" altLang="ja-JP" sz="800"/>
            <a:t>13</a:t>
          </a:r>
          <a:r>
            <a:rPr kumimoji="1" lang="ja-JP" altLang="en-US" sz="800"/>
            <a:t>：</a:t>
          </a:r>
          <a:r>
            <a:rPr kumimoji="1" lang="en-US" altLang="ja-JP" sz="800"/>
            <a:t>10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endParaRPr kumimoji="1" lang="en-US" altLang="ja-JP" sz="800"/>
        </a:p>
        <a:p>
          <a:pPr algn="l"/>
          <a:endParaRPr kumimoji="1" lang="en-US" altLang="ja-JP" sz="800"/>
        </a:p>
        <a:p>
          <a:pPr algn="l"/>
          <a:r>
            <a:rPr kumimoji="1" lang="en-US" altLang="ja-JP" sz="800"/>
            <a:t>11</a:t>
          </a:r>
          <a:r>
            <a:rPr kumimoji="1" lang="ja-JP" altLang="en-US" sz="800"/>
            <a:t>／</a:t>
          </a:r>
          <a:r>
            <a:rPr kumimoji="1" lang="en-US" altLang="ja-JP" sz="800"/>
            <a:t>12,19</a:t>
          </a:r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1</a:t>
          </a:r>
          <a:r>
            <a:rPr kumimoji="1" lang="ja-JP" altLang="en-US" sz="800"/>
            <a:t>試合　  </a:t>
          </a:r>
          <a:r>
            <a:rPr kumimoji="1" lang="en-US" altLang="ja-JP" sz="800"/>
            <a:t>9</a:t>
          </a:r>
          <a:r>
            <a:rPr kumimoji="1" lang="ja-JP" altLang="en-US" sz="800"/>
            <a:t>：</a:t>
          </a:r>
          <a:r>
            <a:rPr kumimoji="1" lang="en-US" altLang="ja-JP" sz="800"/>
            <a:t>00</a:t>
          </a:r>
          <a:r>
            <a:rPr kumimoji="1" lang="ja-JP" altLang="en-US" sz="800"/>
            <a:t>～</a:t>
          </a:r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2</a:t>
          </a:r>
          <a:r>
            <a:rPr kumimoji="1" lang="ja-JP" altLang="en-US" sz="800"/>
            <a:t>試合　  </a:t>
          </a:r>
          <a:r>
            <a:rPr kumimoji="1" lang="en-US" altLang="ja-JP" sz="800"/>
            <a:t>9</a:t>
          </a:r>
          <a:r>
            <a:rPr kumimoji="1" lang="ja-JP" altLang="en-US" sz="800"/>
            <a:t>：</a:t>
          </a:r>
          <a:r>
            <a:rPr kumimoji="1" lang="en-US" altLang="ja-JP" sz="800"/>
            <a:t>50</a:t>
          </a:r>
          <a:r>
            <a:rPr kumimoji="1" lang="ja-JP" altLang="en-US" sz="800"/>
            <a:t>～</a:t>
          </a:r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3</a:t>
          </a:r>
          <a:r>
            <a:rPr kumimoji="1" lang="ja-JP" altLang="en-US" sz="800"/>
            <a:t>試合　</a:t>
          </a:r>
          <a:r>
            <a:rPr kumimoji="1" lang="en-US" altLang="ja-JP" sz="800"/>
            <a:t>11</a:t>
          </a:r>
          <a:r>
            <a:rPr kumimoji="1" lang="ja-JP" altLang="en-US" sz="800"/>
            <a:t>：</a:t>
          </a:r>
          <a:r>
            <a:rPr kumimoji="1" lang="en-US" altLang="ja-JP" sz="800"/>
            <a:t>30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r>
            <a:rPr kumimoji="1" lang="en-US" altLang="ja-JP" sz="800"/>
            <a:t>   </a:t>
          </a:r>
          <a:r>
            <a:rPr kumimoji="1" lang="ja-JP" altLang="en-US" sz="800"/>
            <a:t>第</a:t>
          </a:r>
          <a:r>
            <a:rPr kumimoji="1" lang="en-US" altLang="ja-JP" sz="800"/>
            <a:t>4</a:t>
          </a:r>
          <a:r>
            <a:rPr kumimoji="1" lang="ja-JP" altLang="en-US" sz="800"/>
            <a:t>試合　</a:t>
          </a:r>
          <a:r>
            <a:rPr kumimoji="1" lang="en-US" altLang="ja-JP" sz="800"/>
            <a:t>12</a:t>
          </a:r>
          <a:r>
            <a:rPr kumimoji="1" lang="ja-JP" altLang="en-US" sz="800"/>
            <a:t>：</a:t>
          </a:r>
          <a:r>
            <a:rPr kumimoji="1" lang="en-US" altLang="ja-JP" sz="800"/>
            <a:t>20</a:t>
          </a:r>
          <a:r>
            <a:rPr kumimoji="1" lang="ja-JP" altLang="en-US" sz="800"/>
            <a:t>～</a:t>
          </a:r>
        </a:p>
        <a:p>
          <a:pPr algn="l"/>
          <a:endParaRPr kumimoji="1" lang="ja-JP" altLang="en-US" sz="800"/>
        </a:p>
        <a:p>
          <a:pPr algn="l"/>
          <a:endParaRPr kumimoji="1" lang="en-US" altLang="ja-JP" sz="800"/>
        </a:p>
        <a:p>
          <a:pPr algn="l"/>
          <a:r>
            <a:rPr kumimoji="1" lang="en-US" altLang="ja-JP" sz="800"/>
            <a:t>11</a:t>
          </a:r>
          <a:r>
            <a:rPr kumimoji="1" lang="ja-JP" altLang="en-US" sz="800"/>
            <a:t>／</a:t>
          </a:r>
          <a:r>
            <a:rPr kumimoji="1" lang="en-US" altLang="ja-JP" sz="800"/>
            <a:t>23</a:t>
          </a:r>
        </a:p>
        <a:p>
          <a:pPr algn="l"/>
          <a:r>
            <a:rPr kumimoji="1" lang="ja-JP" altLang="en-US" sz="800"/>
            <a:t>　決勝戦　 </a:t>
          </a:r>
          <a:r>
            <a:rPr kumimoji="1" lang="en-US" altLang="ja-JP" sz="800"/>
            <a:t>10</a:t>
          </a:r>
          <a:r>
            <a:rPr kumimoji="1" lang="ja-JP" altLang="en-US" sz="800"/>
            <a:t>：</a:t>
          </a:r>
          <a:r>
            <a:rPr kumimoji="1" lang="en-US" altLang="ja-JP" sz="800"/>
            <a:t>00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r>
            <a:rPr kumimoji="1" lang="ja-JP" altLang="en-US" sz="800"/>
            <a:t>　</a:t>
          </a:r>
          <a:endParaRPr kumimoji="1" lang="en-US" altLang="ja-JP" sz="8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F166"/>
  <sheetViews>
    <sheetView showGridLines="0" view="pageBreakPreview" topLeftCell="A16" zoomScale="130" zoomScaleNormal="182" zoomScaleSheetLayoutView="130" workbookViewId="0">
      <selection activeCell="F26" sqref="F26"/>
    </sheetView>
  </sheetViews>
  <sheetFormatPr defaultColWidth="9" defaultRowHeight="17.399999999999999"/>
  <cols>
    <col min="1" max="1" width="3.88671875" style="285" customWidth="1"/>
    <col min="2" max="2" width="9" style="288"/>
    <col min="3" max="3" width="5" style="270" customWidth="1"/>
    <col min="4" max="4" width="35.6640625" style="271" customWidth="1"/>
    <col min="5" max="5" width="5" style="271" customWidth="1"/>
    <col min="6" max="6" width="35.6640625" style="272" customWidth="1"/>
    <col min="7" max="16384" width="9" style="278"/>
  </cols>
  <sheetData>
    <row r="1" spans="1:6" s="269" customFormat="1" ht="16.5" customHeight="1">
      <c r="A1" s="285"/>
      <c r="B1" s="286"/>
      <c r="C1" s="406" t="s">
        <v>351</v>
      </c>
      <c r="D1" s="406"/>
      <c r="E1" s="406"/>
      <c r="F1" s="406"/>
    </row>
    <row r="2" spans="1:6" s="269" customFormat="1" ht="16.5" customHeight="1">
      <c r="A2" s="285"/>
      <c r="B2" s="286"/>
      <c r="C2" s="406"/>
      <c r="D2" s="406"/>
      <c r="E2" s="406"/>
      <c r="F2" s="406"/>
    </row>
    <row r="3" spans="1:6" s="269" customFormat="1" ht="16.5" customHeight="1">
      <c r="A3" s="285"/>
      <c r="B3" s="286"/>
      <c r="C3" s="406"/>
      <c r="D3" s="406"/>
      <c r="E3" s="406"/>
      <c r="F3" s="406"/>
    </row>
    <row r="4" spans="1:6" s="269" customFormat="1" ht="17.100000000000001" customHeight="1">
      <c r="A4" s="285"/>
      <c r="B4" s="286"/>
      <c r="C4" s="407" t="s">
        <v>352</v>
      </c>
      <c r="D4" s="407"/>
      <c r="E4" s="407"/>
      <c r="F4" s="407"/>
    </row>
    <row r="5" spans="1:6" s="269" customFormat="1" ht="17.100000000000001" customHeight="1">
      <c r="A5" s="285"/>
      <c r="B5" s="286"/>
      <c r="C5" s="270"/>
      <c r="D5" s="271"/>
      <c r="E5" s="271"/>
      <c r="F5" s="272"/>
    </row>
    <row r="6" spans="1:6" s="269" customFormat="1" ht="17.100000000000001" customHeight="1">
      <c r="A6" s="285"/>
      <c r="B6" s="286"/>
      <c r="C6" s="273" t="s">
        <v>353</v>
      </c>
      <c r="E6" s="271"/>
      <c r="F6" s="272"/>
    </row>
    <row r="7" spans="1:6" s="269" customFormat="1" ht="17.100000000000001" customHeight="1">
      <c r="A7" s="285"/>
      <c r="B7" s="286"/>
      <c r="C7" s="274" t="s">
        <v>354</v>
      </c>
      <c r="D7" s="272" t="s">
        <v>355</v>
      </c>
      <c r="E7" s="275" t="s">
        <v>356</v>
      </c>
      <c r="F7" s="272" t="s">
        <v>357</v>
      </c>
    </row>
    <row r="8" spans="1:6" s="269" customFormat="1" ht="17.100000000000001" customHeight="1">
      <c r="A8" s="285"/>
      <c r="B8" s="286"/>
      <c r="C8" s="274" t="s">
        <v>358</v>
      </c>
      <c r="D8" s="272" t="s">
        <v>359</v>
      </c>
      <c r="E8" s="275" t="s">
        <v>360</v>
      </c>
      <c r="F8" s="272" t="s">
        <v>361</v>
      </c>
    </row>
    <row r="9" spans="1:6" s="269" customFormat="1" ht="17.100000000000001" customHeight="1">
      <c r="A9" s="285"/>
      <c r="B9" s="286"/>
      <c r="C9" s="274" t="s">
        <v>362</v>
      </c>
      <c r="D9" s="272" t="s">
        <v>363</v>
      </c>
      <c r="E9" s="275" t="s">
        <v>364</v>
      </c>
      <c r="F9" s="272" t="s">
        <v>365</v>
      </c>
    </row>
    <row r="10" spans="1:6" s="269" customFormat="1" ht="17.100000000000001" customHeight="1">
      <c r="A10" s="285"/>
      <c r="B10" s="286"/>
      <c r="C10" s="274" t="s">
        <v>366</v>
      </c>
      <c r="D10" s="272" t="s">
        <v>367</v>
      </c>
      <c r="E10" s="275" t="s">
        <v>368</v>
      </c>
      <c r="F10" s="272" t="s">
        <v>369</v>
      </c>
    </row>
    <row r="11" spans="1:6" s="269" customFormat="1" ht="17.100000000000001" customHeight="1">
      <c r="A11" s="285"/>
      <c r="B11" s="286"/>
      <c r="C11" s="270"/>
      <c r="D11" s="271"/>
      <c r="E11" s="271"/>
      <c r="F11" s="272"/>
    </row>
    <row r="12" spans="1:6" s="269" customFormat="1" ht="17.100000000000001" customHeight="1">
      <c r="A12" s="285"/>
      <c r="B12" s="286"/>
      <c r="C12" s="276" t="s">
        <v>370</v>
      </c>
      <c r="D12" s="271"/>
      <c r="E12" s="271"/>
      <c r="F12" s="272" t="s">
        <v>371</v>
      </c>
    </row>
    <row r="13" spans="1:6" s="269" customFormat="1" ht="17.100000000000001" customHeight="1">
      <c r="A13" s="285">
        <f t="shared" ref="A13:A20" si="0">COUNTIF(B:B,B13)</f>
        <v>1</v>
      </c>
      <c r="B13" s="287" t="s">
        <v>528</v>
      </c>
      <c r="C13" s="276"/>
      <c r="D13" s="272" t="s">
        <v>372</v>
      </c>
      <c r="E13" s="271"/>
      <c r="F13" s="277" t="s">
        <v>373</v>
      </c>
    </row>
    <row r="14" spans="1:6" s="269" customFormat="1" ht="17.100000000000001" customHeight="1">
      <c r="A14" s="285">
        <f t="shared" si="0"/>
        <v>1</v>
      </c>
      <c r="B14" s="287" t="s">
        <v>529</v>
      </c>
      <c r="C14" s="276"/>
      <c r="D14" s="272" t="s">
        <v>374</v>
      </c>
      <c r="E14" s="271"/>
      <c r="F14" s="272" t="s">
        <v>375</v>
      </c>
    </row>
    <row r="15" spans="1:6" ht="17.100000000000001" customHeight="1">
      <c r="A15" s="285">
        <f t="shared" si="0"/>
        <v>1</v>
      </c>
      <c r="B15" s="287" t="s">
        <v>530</v>
      </c>
      <c r="D15" s="272" t="s">
        <v>376</v>
      </c>
      <c r="E15" s="272"/>
      <c r="F15" s="272" t="s">
        <v>377</v>
      </c>
    </row>
    <row r="16" spans="1:6" ht="17.100000000000001" customHeight="1">
      <c r="A16" s="285">
        <f t="shared" si="0"/>
        <v>1</v>
      </c>
      <c r="B16" s="287" t="s">
        <v>531</v>
      </c>
      <c r="D16" s="272" t="s">
        <v>378</v>
      </c>
      <c r="E16" s="272"/>
      <c r="F16" s="272" t="s">
        <v>379</v>
      </c>
    </row>
    <row r="17" spans="1:6" ht="17.100000000000001" customHeight="1">
      <c r="A17" s="285">
        <f t="shared" si="0"/>
        <v>1</v>
      </c>
      <c r="B17" s="287" t="s">
        <v>527</v>
      </c>
      <c r="D17" s="272" t="s">
        <v>380</v>
      </c>
      <c r="E17" s="272"/>
    </row>
    <row r="18" spans="1:6" ht="17.100000000000001" customHeight="1">
      <c r="A18" s="285">
        <f t="shared" si="0"/>
        <v>1</v>
      </c>
      <c r="B18" s="287" t="s">
        <v>532</v>
      </c>
      <c r="D18" s="272" t="s">
        <v>381</v>
      </c>
      <c r="E18" s="272"/>
    </row>
    <row r="19" spans="1:6" ht="17.100000000000001" customHeight="1">
      <c r="A19" s="285">
        <f t="shared" si="0"/>
        <v>1</v>
      </c>
      <c r="B19" s="287" t="s">
        <v>533</v>
      </c>
      <c r="D19" s="272" t="s">
        <v>382</v>
      </c>
      <c r="E19" s="272"/>
    </row>
    <row r="20" spans="1:6" ht="17.100000000000001" customHeight="1">
      <c r="A20" s="285">
        <f t="shared" si="0"/>
        <v>1</v>
      </c>
      <c r="B20" s="287" t="s">
        <v>534</v>
      </c>
      <c r="D20" s="272" t="s">
        <v>383</v>
      </c>
      <c r="E20" s="272"/>
    </row>
    <row r="21" spans="1:6" ht="17.100000000000001" customHeight="1">
      <c r="B21" s="289" t="s">
        <v>522</v>
      </c>
      <c r="E21" s="272"/>
    </row>
    <row r="22" spans="1:6" ht="17.100000000000001" customHeight="1">
      <c r="C22" s="276" t="s">
        <v>384</v>
      </c>
      <c r="E22" s="272"/>
    </row>
    <row r="23" spans="1:6" ht="17.100000000000001" customHeight="1">
      <c r="A23" s="285">
        <f t="shared" ref="A23:A30" si="1">COUNTIF(B:B,B23)</f>
        <v>1</v>
      </c>
      <c r="B23" s="287" t="s">
        <v>535</v>
      </c>
      <c r="C23" s="287" t="s">
        <v>536</v>
      </c>
      <c r="D23" s="272" t="s">
        <v>385</v>
      </c>
      <c r="E23" s="272"/>
      <c r="F23" s="271" t="s">
        <v>672</v>
      </c>
    </row>
    <row r="24" spans="1:6" ht="17.100000000000001" customHeight="1">
      <c r="A24" s="285">
        <f t="shared" si="1"/>
        <v>1</v>
      </c>
      <c r="B24" s="287" t="s">
        <v>537</v>
      </c>
      <c r="C24" s="287" t="s">
        <v>538</v>
      </c>
      <c r="D24" s="272" t="s">
        <v>386</v>
      </c>
      <c r="E24" s="272"/>
      <c r="F24" s="271" t="s">
        <v>673</v>
      </c>
    </row>
    <row r="25" spans="1:6" ht="17.100000000000001" customHeight="1">
      <c r="A25" s="285">
        <f t="shared" si="1"/>
        <v>1</v>
      </c>
      <c r="B25" s="287" t="s">
        <v>539</v>
      </c>
      <c r="C25" s="287" t="s">
        <v>540</v>
      </c>
      <c r="D25" s="272" t="s">
        <v>387</v>
      </c>
      <c r="E25" s="272"/>
      <c r="F25" s="271" t="s">
        <v>523</v>
      </c>
    </row>
    <row r="26" spans="1:6" ht="17.100000000000001" customHeight="1">
      <c r="A26" s="285">
        <f t="shared" si="1"/>
        <v>1</v>
      </c>
      <c r="B26" s="287" t="s">
        <v>541</v>
      </c>
      <c r="C26" s="287" t="s">
        <v>542</v>
      </c>
      <c r="D26" s="272" t="s">
        <v>388</v>
      </c>
      <c r="E26" s="272"/>
      <c r="F26" s="271" t="s">
        <v>674</v>
      </c>
    </row>
    <row r="27" spans="1:6" ht="17.100000000000001" customHeight="1">
      <c r="A27" s="285">
        <f t="shared" si="1"/>
        <v>1</v>
      </c>
      <c r="B27" s="287" t="s">
        <v>543</v>
      </c>
      <c r="C27" s="287" t="s">
        <v>530</v>
      </c>
      <c r="D27" s="272" t="s">
        <v>389</v>
      </c>
      <c r="E27" s="272"/>
      <c r="F27" s="271" t="s">
        <v>671</v>
      </c>
    </row>
    <row r="28" spans="1:6" ht="17.100000000000001" customHeight="1">
      <c r="A28" s="285">
        <f t="shared" si="1"/>
        <v>1</v>
      </c>
      <c r="B28" s="287" t="s">
        <v>544</v>
      </c>
      <c r="C28" s="287" t="s">
        <v>527</v>
      </c>
      <c r="D28" s="272" t="s">
        <v>390</v>
      </c>
      <c r="E28" s="272"/>
      <c r="F28" s="271" t="s">
        <v>525</v>
      </c>
    </row>
    <row r="29" spans="1:6" ht="17.100000000000001" customHeight="1">
      <c r="A29" s="285">
        <f t="shared" si="1"/>
        <v>1</v>
      </c>
      <c r="B29" s="287" t="s">
        <v>545</v>
      </c>
      <c r="C29" s="287" t="s">
        <v>546</v>
      </c>
      <c r="D29" s="272" t="s">
        <v>391</v>
      </c>
      <c r="E29" s="272"/>
      <c r="F29" s="271" t="s">
        <v>526</v>
      </c>
    </row>
    <row r="30" spans="1:6" ht="17.100000000000001" customHeight="1">
      <c r="A30" s="285">
        <f t="shared" si="1"/>
        <v>1</v>
      </c>
      <c r="B30" s="287" t="s">
        <v>547</v>
      </c>
      <c r="C30" s="287" t="s">
        <v>533</v>
      </c>
      <c r="D30" s="272" t="s">
        <v>392</v>
      </c>
      <c r="E30" s="272"/>
      <c r="F30" s="271" t="s">
        <v>524</v>
      </c>
    </row>
    <row r="31" spans="1:6" ht="17.100000000000001" customHeight="1">
      <c r="C31" s="289" t="s">
        <v>522</v>
      </c>
      <c r="D31" s="272"/>
      <c r="E31" s="272"/>
    </row>
    <row r="32" spans="1:6" ht="17.100000000000001" customHeight="1">
      <c r="C32" s="276" t="s">
        <v>393</v>
      </c>
    </row>
    <row r="33" spans="1:5" ht="17.100000000000001" customHeight="1">
      <c r="A33" s="285">
        <f t="shared" ref="A33:A67" si="2">COUNTIF(B:B,B33)</f>
        <v>1</v>
      </c>
      <c r="B33" s="287" t="s">
        <v>548</v>
      </c>
      <c r="C33" s="279">
        <v>1</v>
      </c>
      <c r="D33" s="272" t="s">
        <v>394</v>
      </c>
      <c r="E33" s="272"/>
    </row>
    <row r="34" spans="1:5" ht="17.100000000000001" customHeight="1">
      <c r="A34" s="285">
        <f t="shared" si="2"/>
        <v>1</v>
      </c>
      <c r="B34" s="287" t="s">
        <v>549</v>
      </c>
      <c r="C34" s="279">
        <v>2</v>
      </c>
      <c r="D34" s="272" t="s">
        <v>395</v>
      </c>
      <c r="E34" s="272"/>
    </row>
    <row r="35" spans="1:5" ht="17.100000000000001" customHeight="1">
      <c r="A35" s="285">
        <f t="shared" si="2"/>
        <v>1</v>
      </c>
      <c r="B35" s="287" t="s">
        <v>550</v>
      </c>
      <c r="C35" s="279">
        <v>3</v>
      </c>
      <c r="D35" s="272" t="s">
        <v>396</v>
      </c>
      <c r="E35" s="272"/>
    </row>
    <row r="36" spans="1:5" ht="17.100000000000001" customHeight="1">
      <c r="A36" s="285">
        <f t="shared" si="2"/>
        <v>1</v>
      </c>
      <c r="B36" s="287" t="s">
        <v>551</v>
      </c>
      <c r="C36" s="279">
        <v>4</v>
      </c>
      <c r="D36" s="272" t="s">
        <v>397</v>
      </c>
      <c r="E36" s="272"/>
    </row>
    <row r="37" spans="1:5" ht="17.100000000000001" customHeight="1">
      <c r="A37" s="285">
        <f t="shared" si="2"/>
        <v>1</v>
      </c>
      <c r="B37" s="287" t="s">
        <v>552</v>
      </c>
      <c r="C37" s="279">
        <v>5</v>
      </c>
      <c r="D37" s="272" t="s">
        <v>398</v>
      </c>
      <c r="E37" s="272"/>
    </row>
    <row r="38" spans="1:5" ht="17.100000000000001" customHeight="1">
      <c r="A38" s="285">
        <f t="shared" si="2"/>
        <v>1</v>
      </c>
      <c r="B38" s="287" t="s">
        <v>553</v>
      </c>
      <c r="C38" s="279">
        <v>6</v>
      </c>
      <c r="D38" s="272" t="s">
        <v>399</v>
      </c>
      <c r="E38" s="272"/>
    </row>
    <row r="39" spans="1:5" ht="17.100000000000001" customHeight="1">
      <c r="A39" s="285">
        <f t="shared" si="2"/>
        <v>1</v>
      </c>
      <c r="B39" s="287" t="s">
        <v>554</v>
      </c>
      <c r="C39" s="279">
        <v>7</v>
      </c>
      <c r="D39" s="272" t="s">
        <v>400</v>
      </c>
      <c r="E39" s="272"/>
    </row>
    <row r="40" spans="1:5" ht="17.100000000000001" customHeight="1">
      <c r="A40" s="285">
        <f t="shared" si="2"/>
        <v>1</v>
      </c>
      <c r="B40" s="287" t="s">
        <v>555</v>
      </c>
      <c r="C40" s="279">
        <v>8</v>
      </c>
      <c r="D40" s="272" t="s">
        <v>401</v>
      </c>
      <c r="E40" s="272"/>
    </row>
    <row r="41" spans="1:5" ht="17.100000000000001" customHeight="1">
      <c r="A41" s="285">
        <f t="shared" si="2"/>
        <v>1</v>
      </c>
      <c r="B41" s="287" t="s">
        <v>556</v>
      </c>
      <c r="C41" s="279">
        <v>9</v>
      </c>
      <c r="D41" s="272" t="s">
        <v>402</v>
      </c>
      <c r="E41" s="272"/>
    </row>
    <row r="42" spans="1:5" ht="17.100000000000001" customHeight="1">
      <c r="A42" s="285">
        <f t="shared" si="2"/>
        <v>1</v>
      </c>
      <c r="B42" s="287" t="s">
        <v>557</v>
      </c>
      <c r="C42" s="279">
        <v>10</v>
      </c>
      <c r="D42" s="272" t="s">
        <v>403</v>
      </c>
      <c r="E42" s="272"/>
    </row>
    <row r="43" spans="1:5" ht="17.100000000000001" customHeight="1">
      <c r="A43" s="285">
        <f t="shared" si="2"/>
        <v>1</v>
      </c>
      <c r="B43" s="287" t="s">
        <v>558</v>
      </c>
      <c r="C43" s="279">
        <v>11</v>
      </c>
      <c r="D43" s="272" t="s">
        <v>404</v>
      </c>
      <c r="E43" s="272"/>
    </row>
    <row r="44" spans="1:5" ht="17.100000000000001" customHeight="1">
      <c r="A44" s="285">
        <f t="shared" si="2"/>
        <v>1</v>
      </c>
      <c r="B44" s="287" t="s">
        <v>559</v>
      </c>
      <c r="C44" s="279">
        <v>12</v>
      </c>
      <c r="D44" s="272" t="s">
        <v>405</v>
      </c>
      <c r="E44" s="272"/>
    </row>
    <row r="45" spans="1:5" ht="17.100000000000001" customHeight="1">
      <c r="A45" s="285">
        <f t="shared" si="2"/>
        <v>1</v>
      </c>
      <c r="B45" s="287" t="s">
        <v>560</v>
      </c>
      <c r="C45" s="279">
        <v>13</v>
      </c>
      <c r="D45" s="272" t="s">
        <v>406</v>
      </c>
      <c r="E45" s="272"/>
    </row>
    <row r="46" spans="1:5" ht="17.100000000000001" customHeight="1">
      <c r="A46" s="285">
        <f t="shared" si="2"/>
        <v>1</v>
      </c>
      <c r="B46" s="287" t="s">
        <v>561</v>
      </c>
      <c r="C46" s="279">
        <v>14</v>
      </c>
      <c r="D46" s="272" t="s">
        <v>407</v>
      </c>
      <c r="E46" s="272"/>
    </row>
    <row r="47" spans="1:5" ht="17.100000000000001" customHeight="1">
      <c r="A47" s="285">
        <f t="shared" si="2"/>
        <v>1</v>
      </c>
      <c r="B47" s="287" t="s">
        <v>562</v>
      </c>
      <c r="C47" s="279">
        <v>15</v>
      </c>
      <c r="D47" s="272" t="s">
        <v>408</v>
      </c>
      <c r="E47" s="272"/>
    </row>
    <row r="48" spans="1:5" ht="17.100000000000001" customHeight="1">
      <c r="A48" s="285">
        <f t="shared" si="2"/>
        <v>1</v>
      </c>
      <c r="B48" s="287" t="s">
        <v>563</v>
      </c>
      <c r="C48" s="279">
        <v>16</v>
      </c>
      <c r="D48" s="272" t="s">
        <v>409</v>
      </c>
      <c r="E48" s="272"/>
    </row>
    <row r="49" spans="1:5" ht="17.100000000000001" customHeight="1">
      <c r="A49" s="285">
        <f t="shared" si="2"/>
        <v>1</v>
      </c>
      <c r="B49" s="287" t="s">
        <v>564</v>
      </c>
      <c r="C49" s="279">
        <v>17</v>
      </c>
      <c r="D49" s="272" t="s">
        <v>410</v>
      </c>
      <c r="E49" s="272"/>
    </row>
    <row r="50" spans="1:5" ht="17.100000000000001" customHeight="1">
      <c r="A50" s="285">
        <f t="shared" si="2"/>
        <v>1</v>
      </c>
      <c r="B50" s="287" t="s">
        <v>565</v>
      </c>
      <c r="C50" s="279">
        <v>18</v>
      </c>
      <c r="D50" s="272" t="s">
        <v>411</v>
      </c>
      <c r="E50" s="272"/>
    </row>
    <row r="51" spans="1:5" ht="17.100000000000001" customHeight="1">
      <c r="A51" s="285">
        <f t="shared" si="2"/>
        <v>1</v>
      </c>
      <c r="B51" s="287" t="s">
        <v>566</v>
      </c>
      <c r="C51" s="279">
        <v>19</v>
      </c>
      <c r="D51" s="272" t="s">
        <v>412</v>
      </c>
      <c r="E51" s="272"/>
    </row>
    <row r="52" spans="1:5" ht="17.100000000000001" customHeight="1">
      <c r="A52" s="285">
        <f t="shared" si="2"/>
        <v>1</v>
      </c>
      <c r="B52" s="287" t="s">
        <v>567</v>
      </c>
      <c r="C52" s="279">
        <v>20</v>
      </c>
      <c r="D52" s="272" t="s">
        <v>413</v>
      </c>
      <c r="E52" s="272"/>
    </row>
    <row r="53" spans="1:5" ht="17.100000000000001" customHeight="1">
      <c r="A53" s="285">
        <f t="shared" si="2"/>
        <v>1</v>
      </c>
      <c r="B53" s="287" t="s">
        <v>568</v>
      </c>
      <c r="C53" s="279">
        <v>21</v>
      </c>
      <c r="D53" s="272" t="s">
        <v>414</v>
      </c>
      <c r="E53" s="272"/>
    </row>
    <row r="54" spans="1:5" ht="17.100000000000001" customHeight="1">
      <c r="A54" s="285">
        <f t="shared" si="2"/>
        <v>1</v>
      </c>
      <c r="B54" s="287" t="s">
        <v>569</v>
      </c>
      <c r="C54" s="279">
        <v>22</v>
      </c>
      <c r="D54" s="272" t="s">
        <v>415</v>
      </c>
      <c r="E54" s="272"/>
    </row>
    <row r="55" spans="1:5" ht="17.100000000000001" customHeight="1">
      <c r="A55" s="285">
        <f t="shared" si="2"/>
        <v>1</v>
      </c>
      <c r="B55" s="287" t="s">
        <v>570</v>
      </c>
      <c r="C55" s="279">
        <v>23</v>
      </c>
      <c r="D55" s="272" t="s">
        <v>416</v>
      </c>
      <c r="E55" s="272"/>
    </row>
    <row r="56" spans="1:5" ht="17.100000000000001" customHeight="1">
      <c r="A56" s="285">
        <f t="shared" si="2"/>
        <v>1</v>
      </c>
      <c r="B56" s="287" t="s">
        <v>571</v>
      </c>
      <c r="C56" s="279">
        <v>24</v>
      </c>
      <c r="D56" s="272" t="s">
        <v>417</v>
      </c>
      <c r="E56" s="272"/>
    </row>
    <row r="57" spans="1:5" ht="17.100000000000001" customHeight="1">
      <c r="A57" s="285">
        <f t="shared" si="2"/>
        <v>1</v>
      </c>
      <c r="B57" s="287" t="s">
        <v>572</v>
      </c>
      <c r="C57" s="279">
        <v>25</v>
      </c>
      <c r="D57" s="272" t="s">
        <v>418</v>
      </c>
      <c r="E57" s="272"/>
    </row>
    <row r="58" spans="1:5" ht="17.100000000000001" customHeight="1">
      <c r="A58" s="285">
        <f t="shared" si="2"/>
        <v>1</v>
      </c>
      <c r="B58" s="287" t="s">
        <v>573</v>
      </c>
      <c r="C58" s="279">
        <v>26</v>
      </c>
      <c r="D58" s="272" t="s">
        <v>419</v>
      </c>
      <c r="E58" s="272"/>
    </row>
    <row r="59" spans="1:5" ht="17.100000000000001" customHeight="1">
      <c r="A59" s="285">
        <f t="shared" si="2"/>
        <v>1</v>
      </c>
      <c r="B59" s="287" t="s">
        <v>574</v>
      </c>
      <c r="C59" s="279">
        <v>27</v>
      </c>
      <c r="D59" s="272" t="s">
        <v>420</v>
      </c>
      <c r="E59" s="272"/>
    </row>
    <row r="60" spans="1:5" ht="17.100000000000001" customHeight="1">
      <c r="A60" s="285">
        <f t="shared" si="2"/>
        <v>1</v>
      </c>
      <c r="B60" s="287" t="s">
        <v>575</v>
      </c>
      <c r="C60" s="279">
        <v>28</v>
      </c>
      <c r="D60" s="272" t="s">
        <v>421</v>
      </c>
      <c r="E60" s="272"/>
    </row>
    <row r="61" spans="1:5" ht="17.100000000000001" customHeight="1">
      <c r="A61" s="285">
        <f t="shared" si="2"/>
        <v>1</v>
      </c>
      <c r="B61" s="287" t="s">
        <v>576</v>
      </c>
      <c r="C61" s="279">
        <v>29</v>
      </c>
      <c r="D61" s="272" t="s">
        <v>422</v>
      </c>
      <c r="E61" s="272"/>
    </row>
    <row r="62" spans="1:5" ht="17.100000000000001" customHeight="1">
      <c r="A62" s="285">
        <f t="shared" si="2"/>
        <v>1</v>
      </c>
      <c r="B62" s="287" t="s">
        <v>577</v>
      </c>
      <c r="C62" s="279">
        <v>30</v>
      </c>
      <c r="D62" s="272" t="s">
        <v>423</v>
      </c>
      <c r="E62" s="272"/>
    </row>
    <row r="63" spans="1:5" ht="17.100000000000001" customHeight="1">
      <c r="A63" s="285">
        <f t="shared" si="2"/>
        <v>1</v>
      </c>
      <c r="B63" s="287" t="s">
        <v>578</v>
      </c>
      <c r="C63" s="279">
        <v>31</v>
      </c>
      <c r="D63" s="272" t="s">
        <v>424</v>
      </c>
      <c r="E63" s="272"/>
    </row>
    <row r="64" spans="1:5" ht="17.100000000000001" customHeight="1">
      <c r="A64" s="285">
        <f t="shared" si="2"/>
        <v>1</v>
      </c>
      <c r="B64" s="287" t="s">
        <v>579</v>
      </c>
      <c r="C64" s="279">
        <v>32</v>
      </c>
      <c r="D64" s="272" t="s">
        <v>425</v>
      </c>
      <c r="E64" s="272"/>
    </row>
    <row r="65" spans="1:5" ht="17.100000000000001" customHeight="1">
      <c r="A65" s="285">
        <f t="shared" si="2"/>
        <v>1</v>
      </c>
      <c r="B65" s="287" t="s">
        <v>580</v>
      </c>
      <c r="C65" s="279">
        <v>33</v>
      </c>
      <c r="D65" s="272" t="s">
        <v>426</v>
      </c>
      <c r="E65" s="272"/>
    </row>
    <row r="66" spans="1:5" ht="17.100000000000001" customHeight="1">
      <c r="A66" s="285">
        <f t="shared" si="2"/>
        <v>1</v>
      </c>
      <c r="B66" s="287" t="s">
        <v>581</v>
      </c>
      <c r="C66" s="279">
        <v>34</v>
      </c>
      <c r="D66" s="272" t="s">
        <v>427</v>
      </c>
      <c r="E66" s="272"/>
    </row>
    <row r="67" spans="1:5" ht="17.100000000000001" customHeight="1">
      <c r="A67" s="285">
        <f t="shared" si="2"/>
        <v>1</v>
      </c>
      <c r="B67" s="287" t="s">
        <v>582</v>
      </c>
      <c r="C67" s="279">
        <v>35</v>
      </c>
      <c r="D67" s="272" t="s">
        <v>428</v>
      </c>
      <c r="E67" s="272"/>
    </row>
    <row r="68" spans="1:5" ht="17.100000000000001" customHeight="1"/>
    <row r="69" spans="1:5" ht="17.100000000000001" customHeight="1">
      <c r="C69" s="276" t="s">
        <v>429</v>
      </c>
    </row>
    <row r="70" spans="1:5" ht="17.100000000000001" customHeight="1">
      <c r="A70" s="285">
        <f t="shared" ref="A70:A78" si="3">COUNTIF(B:B,B70)</f>
        <v>1</v>
      </c>
      <c r="B70" s="287" t="s">
        <v>583</v>
      </c>
      <c r="C70" s="279">
        <v>1</v>
      </c>
      <c r="D70" s="272" t="s">
        <v>430</v>
      </c>
      <c r="E70" s="272"/>
    </row>
    <row r="71" spans="1:5" ht="17.100000000000001" customHeight="1">
      <c r="A71" s="285">
        <f t="shared" si="3"/>
        <v>1</v>
      </c>
      <c r="B71" s="287" t="s">
        <v>584</v>
      </c>
      <c r="C71" s="279">
        <v>2</v>
      </c>
      <c r="D71" s="272" t="s">
        <v>431</v>
      </c>
      <c r="E71" s="272"/>
    </row>
    <row r="72" spans="1:5" ht="17.100000000000001" customHeight="1">
      <c r="A72" s="285">
        <f t="shared" si="3"/>
        <v>1</v>
      </c>
      <c r="B72" s="287" t="s">
        <v>585</v>
      </c>
      <c r="C72" s="279">
        <v>3</v>
      </c>
      <c r="D72" s="272" t="s">
        <v>432</v>
      </c>
      <c r="E72" s="272"/>
    </row>
    <row r="73" spans="1:5" ht="17.100000000000001" customHeight="1">
      <c r="A73" s="285">
        <f t="shared" si="3"/>
        <v>1</v>
      </c>
      <c r="B73" s="287" t="s">
        <v>586</v>
      </c>
      <c r="C73" s="279">
        <v>4</v>
      </c>
      <c r="D73" s="272" t="s">
        <v>433</v>
      </c>
      <c r="E73" s="272"/>
    </row>
    <row r="74" spans="1:5" ht="17.100000000000001" customHeight="1">
      <c r="A74" s="285">
        <f t="shared" si="3"/>
        <v>1</v>
      </c>
      <c r="B74" s="287" t="s">
        <v>587</v>
      </c>
      <c r="C74" s="279">
        <v>5</v>
      </c>
      <c r="D74" s="272" t="s">
        <v>434</v>
      </c>
      <c r="E74" s="272"/>
    </row>
    <row r="75" spans="1:5" ht="17.100000000000001" customHeight="1">
      <c r="A75" s="285">
        <f t="shared" si="3"/>
        <v>1</v>
      </c>
      <c r="B75" s="287" t="s">
        <v>588</v>
      </c>
      <c r="C75" s="279">
        <v>6</v>
      </c>
      <c r="D75" s="272" t="s">
        <v>435</v>
      </c>
      <c r="E75" s="272"/>
    </row>
    <row r="76" spans="1:5" ht="17.100000000000001" customHeight="1">
      <c r="A76" s="285">
        <f t="shared" si="3"/>
        <v>1</v>
      </c>
      <c r="B76" s="287" t="s">
        <v>589</v>
      </c>
      <c r="C76" s="279">
        <v>7</v>
      </c>
      <c r="D76" s="272" t="s">
        <v>436</v>
      </c>
      <c r="E76" s="272"/>
    </row>
    <row r="77" spans="1:5" ht="17.100000000000001" customHeight="1">
      <c r="A77" s="285">
        <f t="shared" si="3"/>
        <v>1</v>
      </c>
      <c r="B77" s="287" t="s">
        <v>590</v>
      </c>
      <c r="C77" s="279">
        <v>8</v>
      </c>
      <c r="D77" s="272" t="s">
        <v>437</v>
      </c>
      <c r="E77" s="272"/>
    </row>
    <row r="78" spans="1:5" ht="17.100000000000001" customHeight="1">
      <c r="A78" s="285">
        <f t="shared" si="3"/>
        <v>1</v>
      </c>
      <c r="B78" s="287" t="s">
        <v>591</v>
      </c>
      <c r="C78" s="279">
        <v>9</v>
      </c>
      <c r="D78" s="272" t="s">
        <v>438</v>
      </c>
      <c r="E78" s="272"/>
    </row>
    <row r="79" spans="1:5" ht="17.100000000000001" customHeight="1">
      <c r="C79" s="279"/>
      <c r="D79" s="272"/>
      <c r="E79" s="272"/>
    </row>
    <row r="80" spans="1:5" ht="17.100000000000001" customHeight="1">
      <c r="C80" s="276" t="s">
        <v>439</v>
      </c>
    </row>
    <row r="81" spans="1:5" ht="17.100000000000001" customHeight="1">
      <c r="A81" s="285">
        <f t="shared" ref="A81:A95" si="4">COUNTIF(B:B,B81)</f>
        <v>1</v>
      </c>
      <c r="B81" s="287" t="s">
        <v>592</v>
      </c>
      <c r="C81" s="279">
        <v>1</v>
      </c>
      <c r="D81" s="272" t="s">
        <v>440</v>
      </c>
      <c r="E81" s="272"/>
    </row>
    <row r="82" spans="1:5" ht="17.100000000000001" customHeight="1">
      <c r="A82" s="285">
        <f t="shared" si="4"/>
        <v>1</v>
      </c>
      <c r="B82" s="287" t="s">
        <v>593</v>
      </c>
      <c r="C82" s="279">
        <v>2</v>
      </c>
      <c r="D82" s="272" t="s">
        <v>441</v>
      </c>
      <c r="E82" s="272"/>
    </row>
    <row r="83" spans="1:5" ht="17.100000000000001" customHeight="1">
      <c r="A83" s="285">
        <f t="shared" si="4"/>
        <v>1</v>
      </c>
      <c r="B83" s="287" t="s">
        <v>594</v>
      </c>
      <c r="C83" s="279">
        <v>3</v>
      </c>
      <c r="D83" s="272" t="s">
        <v>442</v>
      </c>
      <c r="E83" s="272"/>
    </row>
    <row r="84" spans="1:5" ht="17.100000000000001" customHeight="1">
      <c r="A84" s="285">
        <f t="shared" si="4"/>
        <v>1</v>
      </c>
      <c r="B84" s="287" t="s">
        <v>595</v>
      </c>
      <c r="C84" s="279">
        <v>4</v>
      </c>
      <c r="D84" s="272" t="s">
        <v>443</v>
      </c>
      <c r="E84" s="272"/>
    </row>
    <row r="85" spans="1:5" ht="17.100000000000001" customHeight="1">
      <c r="A85" s="285">
        <f t="shared" si="4"/>
        <v>1</v>
      </c>
      <c r="B85" s="287" t="s">
        <v>596</v>
      </c>
      <c r="C85" s="279">
        <v>5</v>
      </c>
      <c r="D85" s="272" t="s">
        <v>444</v>
      </c>
      <c r="E85" s="272"/>
    </row>
    <row r="86" spans="1:5" ht="17.100000000000001" customHeight="1">
      <c r="A86" s="285">
        <f t="shared" si="4"/>
        <v>1</v>
      </c>
      <c r="B86" s="287" t="s">
        <v>597</v>
      </c>
      <c r="C86" s="279">
        <v>6</v>
      </c>
      <c r="D86" s="272" t="s">
        <v>445</v>
      </c>
      <c r="E86" s="272"/>
    </row>
    <row r="87" spans="1:5" ht="17.100000000000001" customHeight="1">
      <c r="A87" s="285">
        <f t="shared" si="4"/>
        <v>1</v>
      </c>
      <c r="B87" s="287" t="s">
        <v>598</v>
      </c>
      <c r="C87" s="279">
        <v>7</v>
      </c>
      <c r="D87" s="272" t="s">
        <v>446</v>
      </c>
      <c r="E87" s="272"/>
    </row>
    <row r="88" spans="1:5" ht="17.100000000000001" customHeight="1">
      <c r="A88" s="285">
        <f t="shared" si="4"/>
        <v>1</v>
      </c>
      <c r="B88" s="287" t="s">
        <v>599</v>
      </c>
      <c r="C88" s="279">
        <v>8</v>
      </c>
      <c r="D88" s="272" t="s">
        <v>447</v>
      </c>
      <c r="E88" s="272"/>
    </row>
    <row r="89" spans="1:5" ht="17.100000000000001" customHeight="1">
      <c r="A89" s="285">
        <f t="shared" si="4"/>
        <v>1</v>
      </c>
      <c r="B89" s="287" t="s">
        <v>600</v>
      </c>
      <c r="C89" s="279">
        <v>9</v>
      </c>
      <c r="D89" s="272" t="s">
        <v>448</v>
      </c>
      <c r="E89" s="272"/>
    </row>
    <row r="90" spans="1:5" ht="17.100000000000001" customHeight="1">
      <c r="A90" s="285">
        <f t="shared" si="4"/>
        <v>1</v>
      </c>
      <c r="B90" s="287" t="s">
        <v>601</v>
      </c>
      <c r="C90" s="279">
        <v>10</v>
      </c>
      <c r="D90" s="272" t="s">
        <v>449</v>
      </c>
      <c r="E90" s="272"/>
    </row>
    <row r="91" spans="1:5" ht="17.100000000000001" customHeight="1">
      <c r="A91" s="285">
        <f t="shared" si="4"/>
        <v>1</v>
      </c>
      <c r="B91" s="287" t="s">
        <v>602</v>
      </c>
      <c r="C91" s="279">
        <v>11</v>
      </c>
      <c r="D91" s="272" t="s">
        <v>450</v>
      </c>
      <c r="E91" s="272"/>
    </row>
    <row r="92" spans="1:5" ht="17.100000000000001" customHeight="1">
      <c r="A92" s="285">
        <f t="shared" si="4"/>
        <v>1</v>
      </c>
      <c r="B92" s="287" t="s">
        <v>603</v>
      </c>
      <c r="C92" s="279">
        <v>12</v>
      </c>
      <c r="D92" s="272" t="s">
        <v>451</v>
      </c>
      <c r="E92" s="272"/>
    </row>
    <row r="93" spans="1:5" ht="17.100000000000001" customHeight="1">
      <c r="A93" s="285">
        <f t="shared" si="4"/>
        <v>1</v>
      </c>
      <c r="B93" s="287" t="s">
        <v>604</v>
      </c>
      <c r="C93" s="279">
        <v>13</v>
      </c>
      <c r="D93" s="272" t="s">
        <v>452</v>
      </c>
      <c r="E93" s="272"/>
    </row>
    <row r="94" spans="1:5" ht="17.100000000000001" customHeight="1">
      <c r="A94" s="285">
        <f t="shared" si="4"/>
        <v>1</v>
      </c>
      <c r="B94" s="287" t="s">
        <v>605</v>
      </c>
      <c r="C94" s="279">
        <v>14</v>
      </c>
      <c r="D94" s="272" t="s">
        <v>453</v>
      </c>
      <c r="E94" s="272"/>
    </row>
    <row r="95" spans="1:5" ht="17.100000000000001" customHeight="1">
      <c r="A95" s="285">
        <f t="shared" si="4"/>
        <v>1</v>
      </c>
      <c r="B95" s="287" t="s">
        <v>606</v>
      </c>
      <c r="C95" s="279">
        <v>15</v>
      </c>
      <c r="D95" s="272" t="s">
        <v>454</v>
      </c>
      <c r="E95" s="272"/>
    </row>
    <row r="96" spans="1:5" ht="17.100000000000001" customHeight="1"/>
    <row r="97" spans="1:5" ht="17.100000000000001" customHeight="1">
      <c r="C97" s="276" t="s">
        <v>455</v>
      </c>
    </row>
    <row r="98" spans="1:5" ht="17.100000000000001" customHeight="1">
      <c r="A98" s="285">
        <f t="shared" ref="A98:A121" si="5">COUNTIF(B:B,B98)</f>
        <v>1</v>
      </c>
      <c r="B98" s="287" t="s">
        <v>607</v>
      </c>
      <c r="C98" s="279">
        <v>1</v>
      </c>
      <c r="D98" s="272" t="s">
        <v>456</v>
      </c>
      <c r="E98" s="272"/>
    </row>
    <row r="99" spans="1:5" ht="17.100000000000001" customHeight="1">
      <c r="A99" s="285">
        <f t="shared" si="5"/>
        <v>1</v>
      </c>
      <c r="B99" s="287" t="s">
        <v>608</v>
      </c>
      <c r="C99" s="279">
        <v>2</v>
      </c>
      <c r="D99" s="272" t="s">
        <v>457</v>
      </c>
      <c r="E99" s="272"/>
    </row>
    <row r="100" spans="1:5" ht="17.100000000000001" customHeight="1">
      <c r="A100" s="285">
        <f t="shared" si="5"/>
        <v>1</v>
      </c>
      <c r="B100" s="287" t="s">
        <v>609</v>
      </c>
      <c r="C100" s="279">
        <v>3</v>
      </c>
      <c r="D100" s="272" t="s">
        <v>458</v>
      </c>
      <c r="E100" s="272"/>
    </row>
    <row r="101" spans="1:5" ht="17.100000000000001" customHeight="1">
      <c r="A101" s="285">
        <f t="shared" si="5"/>
        <v>1</v>
      </c>
      <c r="B101" s="287" t="s">
        <v>610</v>
      </c>
      <c r="C101" s="279">
        <v>4</v>
      </c>
      <c r="D101" s="272" t="s">
        <v>459</v>
      </c>
      <c r="E101" s="272"/>
    </row>
    <row r="102" spans="1:5" ht="17.100000000000001" customHeight="1">
      <c r="A102" s="285">
        <f t="shared" si="5"/>
        <v>1</v>
      </c>
      <c r="B102" s="287" t="s">
        <v>611</v>
      </c>
      <c r="C102" s="279">
        <v>5</v>
      </c>
      <c r="D102" s="272" t="s">
        <v>460</v>
      </c>
      <c r="E102" s="272"/>
    </row>
    <row r="103" spans="1:5" ht="17.100000000000001" customHeight="1">
      <c r="A103" s="285">
        <f t="shared" si="5"/>
        <v>1</v>
      </c>
      <c r="B103" s="287" t="s">
        <v>612</v>
      </c>
      <c r="C103" s="279">
        <v>6</v>
      </c>
      <c r="D103" s="272" t="s">
        <v>461</v>
      </c>
      <c r="E103" s="272"/>
    </row>
    <row r="104" spans="1:5" ht="17.100000000000001" customHeight="1">
      <c r="A104" s="285">
        <f t="shared" si="5"/>
        <v>1</v>
      </c>
      <c r="B104" s="287" t="s">
        <v>613</v>
      </c>
      <c r="C104" s="279">
        <v>7</v>
      </c>
      <c r="D104" s="272" t="s">
        <v>462</v>
      </c>
      <c r="E104" s="272"/>
    </row>
    <row r="105" spans="1:5" ht="17.100000000000001" customHeight="1">
      <c r="A105" s="285">
        <f t="shared" si="5"/>
        <v>1</v>
      </c>
      <c r="B105" s="287" t="s">
        <v>614</v>
      </c>
      <c r="C105" s="279">
        <v>8</v>
      </c>
      <c r="D105" s="272" t="s">
        <v>463</v>
      </c>
      <c r="E105" s="272"/>
    </row>
    <row r="106" spans="1:5" ht="17.100000000000001" customHeight="1">
      <c r="A106" s="285">
        <f t="shared" si="5"/>
        <v>1</v>
      </c>
      <c r="B106" s="287" t="s">
        <v>615</v>
      </c>
      <c r="C106" s="279">
        <v>9</v>
      </c>
      <c r="D106" s="272" t="s">
        <v>464</v>
      </c>
      <c r="E106" s="272"/>
    </row>
    <row r="107" spans="1:5" ht="17.100000000000001" customHeight="1">
      <c r="A107" s="285">
        <f t="shared" si="5"/>
        <v>1</v>
      </c>
      <c r="B107" s="287" t="s">
        <v>616</v>
      </c>
      <c r="C107" s="270">
        <v>10</v>
      </c>
      <c r="D107" s="272" t="s">
        <v>465</v>
      </c>
      <c r="E107" s="272"/>
    </row>
    <row r="108" spans="1:5" ht="17.100000000000001" customHeight="1">
      <c r="A108" s="285">
        <f t="shared" si="5"/>
        <v>1</v>
      </c>
      <c r="B108" s="287" t="s">
        <v>617</v>
      </c>
      <c r="C108" s="270">
        <v>11</v>
      </c>
      <c r="D108" s="272" t="s">
        <v>466</v>
      </c>
      <c r="E108" s="272"/>
    </row>
    <row r="109" spans="1:5" ht="17.100000000000001" customHeight="1">
      <c r="A109" s="285">
        <f t="shared" si="5"/>
        <v>1</v>
      </c>
      <c r="B109" s="287" t="s">
        <v>618</v>
      </c>
      <c r="C109" s="270">
        <v>12</v>
      </c>
      <c r="D109" s="272" t="s">
        <v>467</v>
      </c>
      <c r="E109" s="272"/>
    </row>
    <row r="110" spans="1:5" ht="17.100000000000001" customHeight="1">
      <c r="A110" s="285">
        <f t="shared" si="5"/>
        <v>1</v>
      </c>
      <c r="B110" s="287" t="s">
        <v>619</v>
      </c>
      <c r="C110" s="270">
        <v>13</v>
      </c>
      <c r="D110" s="272" t="s">
        <v>468</v>
      </c>
      <c r="E110" s="272"/>
    </row>
    <row r="111" spans="1:5" ht="17.100000000000001" customHeight="1">
      <c r="A111" s="285">
        <f t="shared" si="5"/>
        <v>1</v>
      </c>
      <c r="B111" s="287" t="s">
        <v>620</v>
      </c>
      <c r="C111" s="270">
        <v>14</v>
      </c>
      <c r="D111" s="272" t="s">
        <v>469</v>
      </c>
      <c r="E111" s="272"/>
    </row>
    <row r="112" spans="1:5" ht="17.100000000000001" customHeight="1">
      <c r="A112" s="285">
        <f t="shared" si="5"/>
        <v>1</v>
      </c>
      <c r="B112" s="287" t="s">
        <v>621</v>
      </c>
      <c r="C112" s="270">
        <v>15</v>
      </c>
      <c r="D112" s="272" t="s">
        <v>470</v>
      </c>
      <c r="E112" s="272"/>
    </row>
    <row r="113" spans="1:5" ht="17.100000000000001" customHeight="1">
      <c r="A113" s="285">
        <f t="shared" si="5"/>
        <v>1</v>
      </c>
      <c r="B113" s="287" t="s">
        <v>622</v>
      </c>
      <c r="C113" s="270">
        <v>16</v>
      </c>
      <c r="D113" s="272" t="s">
        <v>471</v>
      </c>
      <c r="E113" s="272"/>
    </row>
    <row r="114" spans="1:5" ht="17.100000000000001" customHeight="1">
      <c r="A114" s="285">
        <f t="shared" si="5"/>
        <v>1</v>
      </c>
      <c r="B114" s="287" t="s">
        <v>623</v>
      </c>
      <c r="C114" s="270">
        <v>17</v>
      </c>
      <c r="D114" s="272" t="s">
        <v>472</v>
      </c>
      <c r="E114" s="272"/>
    </row>
    <row r="115" spans="1:5" ht="17.100000000000001" customHeight="1">
      <c r="A115" s="285">
        <f t="shared" si="5"/>
        <v>1</v>
      </c>
      <c r="B115" s="287" t="s">
        <v>624</v>
      </c>
      <c r="C115" s="270">
        <v>18</v>
      </c>
      <c r="D115" s="272" t="s">
        <v>473</v>
      </c>
      <c r="E115" s="272"/>
    </row>
    <row r="116" spans="1:5" ht="17.100000000000001" customHeight="1">
      <c r="A116" s="285">
        <f t="shared" si="5"/>
        <v>1</v>
      </c>
      <c r="B116" s="287" t="s">
        <v>625</v>
      </c>
      <c r="C116" s="270">
        <v>19</v>
      </c>
      <c r="D116" s="272" t="s">
        <v>474</v>
      </c>
      <c r="E116" s="272"/>
    </row>
    <row r="117" spans="1:5" ht="17.100000000000001" customHeight="1">
      <c r="A117" s="285">
        <f t="shared" si="5"/>
        <v>1</v>
      </c>
      <c r="B117" s="287" t="s">
        <v>626</v>
      </c>
      <c r="C117" s="270">
        <v>20</v>
      </c>
      <c r="D117" s="272" t="s">
        <v>475</v>
      </c>
      <c r="E117" s="272"/>
    </row>
    <row r="118" spans="1:5" ht="17.100000000000001" customHeight="1">
      <c r="A118" s="285">
        <f t="shared" si="5"/>
        <v>1</v>
      </c>
      <c r="B118" s="287" t="s">
        <v>627</v>
      </c>
      <c r="C118" s="270">
        <v>21</v>
      </c>
      <c r="D118" s="272" t="s">
        <v>476</v>
      </c>
      <c r="E118" s="272"/>
    </row>
    <row r="119" spans="1:5" ht="17.100000000000001" customHeight="1">
      <c r="A119" s="285">
        <f t="shared" si="5"/>
        <v>1</v>
      </c>
      <c r="B119" s="287" t="s">
        <v>628</v>
      </c>
      <c r="C119" s="270">
        <v>22</v>
      </c>
      <c r="D119" s="272" t="s">
        <v>477</v>
      </c>
      <c r="E119" s="272"/>
    </row>
    <row r="120" spans="1:5" ht="17.100000000000001" customHeight="1">
      <c r="A120" s="285">
        <f t="shared" si="5"/>
        <v>1</v>
      </c>
      <c r="B120" s="287" t="s">
        <v>629</v>
      </c>
      <c r="C120" s="270">
        <v>23</v>
      </c>
      <c r="D120" s="272" t="s">
        <v>478</v>
      </c>
      <c r="E120" s="272"/>
    </row>
    <row r="121" spans="1:5" ht="17.100000000000001" customHeight="1">
      <c r="A121" s="285">
        <f t="shared" si="5"/>
        <v>1</v>
      </c>
      <c r="B121" s="287" t="s">
        <v>630</v>
      </c>
      <c r="C121" s="270">
        <v>24</v>
      </c>
      <c r="D121" s="272" t="s">
        <v>479</v>
      </c>
      <c r="E121" s="272"/>
    </row>
    <row r="122" spans="1:5" ht="17.100000000000001" customHeight="1">
      <c r="C122" s="280"/>
      <c r="D122" s="272"/>
      <c r="E122" s="272"/>
    </row>
    <row r="123" spans="1:5" ht="17.100000000000001" customHeight="1">
      <c r="C123" s="276" t="s">
        <v>480</v>
      </c>
      <c r="D123" s="281"/>
      <c r="E123" s="281"/>
    </row>
    <row r="124" spans="1:5" ht="17.100000000000001" customHeight="1">
      <c r="A124" s="285">
        <f t="shared" ref="A124:A136" si="6">COUNTIF(B:B,B124)</f>
        <v>1</v>
      </c>
      <c r="B124" s="287" t="s">
        <v>631</v>
      </c>
      <c r="C124" s="279">
        <v>1</v>
      </c>
      <c r="D124" s="272" t="s">
        <v>481</v>
      </c>
      <c r="E124" s="272"/>
    </row>
    <row r="125" spans="1:5" ht="17.100000000000001" customHeight="1">
      <c r="A125" s="285">
        <f t="shared" si="6"/>
        <v>1</v>
      </c>
      <c r="B125" s="287" t="s">
        <v>632</v>
      </c>
      <c r="C125" s="279">
        <v>2</v>
      </c>
      <c r="D125" s="272" t="s">
        <v>482</v>
      </c>
      <c r="E125" s="272"/>
    </row>
    <row r="126" spans="1:5" ht="17.100000000000001" customHeight="1">
      <c r="A126" s="285">
        <f t="shared" si="6"/>
        <v>1</v>
      </c>
      <c r="B126" s="287" t="s">
        <v>633</v>
      </c>
      <c r="C126" s="279">
        <v>3</v>
      </c>
      <c r="D126" s="272" t="s">
        <v>483</v>
      </c>
      <c r="E126" s="272"/>
    </row>
    <row r="127" spans="1:5" ht="17.100000000000001" customHeight="1">
      <c r="A127" s="285">
        <f t="shared" si="6"/>
        <v>1</v>
      </c>
      <c r="B127" s="287" t="s">
        <v>634</v>
      </c>
      <c r="C127" s="279">
        <v>4</v>
      </c>
      <c r="D127" s="272" t="s">
        <v>484</v>
      </c>
      <c r="E127" s="272"/>
    </row>
    <row r="128" spans="1:5" ht="17.100000000000001" customHeight="1">
      <c r="A128" s="285">
        <f t="shared" si="6"/>
        <v>1</v>
      </c>
      <c r="B128" s="287" t="s">
        <v>635</v>
      </c>
      <c r="C128" s="279">
        <v>5</v>
      </c>
      <c r="D128" s="272" t="s">
        <v>485</v>
      </c>
      <c r="E128" s="272"/>
    </row>
    <row r="129" spans="1:5" ht="17.100000000000001" customHeight="1">
      <c r="A129" s="285">
        <f t="shared" si="6"/>
        <v>1</v>
      </c>
      <c r="B129" s="287" t="s">
        <v>636</v>
      </c>
      <c r="C129" s="279">
        <v>6</v>
      </c>
      <c r="D129" s="272" t="s">
        <v>486</v>
      </c>
      <c r="E129" s="272"/>
    </row>
    <row r="130" spans="1:5" ht="17.100000000000001" customHeight="1">
      <c r="A130" s="285">
        <f t="shared" si="6"/>
        <v>1</v>
      </c>
      <c r="B130" s="287" t="s">
        <v>637</v>
      </c>
      <c r="C130" s="279">
        <v>7</v>
      </c>
      <c r="D130" s="272" t="s">
        <v>487</v>
      </c>
      <c r="E130" s="272"/>
    </row>
    <row r="131" spans="1:5" ht="17.100000000000001" customHeight="1">
      <c r="A131" s="285">
        <f t="shared" si="6"/>
        <v>1</v>
      </c>
      <c r="B131" s="287" t="s">
        <v>638</v>
      </c>
      <c r="C131" s="279">
        <v>8</v>
      </c>
      <c r="D131" s="272" t="s">
        <v>488</v>
      </c>
      <c r="E131" s="272"/>
    </row>
    <row r="132" spans="1:5" ht="17.100000000000001" customHeight="1">
      <c r="A132" s="285">
        <f t="shared" si="6"/>
        <v>1</v>
      </c>
      <c r="B132" s="287" t="s">
        <v>639</v>
      </c>
      <c r="C132" s="279">
        <v>9</v>
      </c>
      <c r="D132" s="272" t="s">
        <v>489</v>
      </c>
      <c r="E132" s="272"/>
    </row>
    <row r="133" spans="1:5" ht="17.100000000000001" customHeight="1">
      <c r="A133" s="285">
        <f t="shared" si="6"/>
        <v>1</v>
      </c>
      <c r="B133" s="287" t="s">
        <v>640</v>
      </c>
      <c r="C133" s="279">
        <v>10</v>
      </c>
      <c r="D133" s="272" t="s">
        <v>490</v>
      </c>
      <c r="E133" s="272"/>
    </row>
    <row r="134" spans="1:5" ht="17.100000000000001" customHeight="1">
      <c r="A134" s="285">
        <f t="shared" si="6"/>
        <v>1</v>
      </c>
      <c r="B134" s="287" t="s">
        <v>641</v>
      </c>
      <c r="C134" s="279">
        <v>11</v>
      </c>
      <c r="D134" s="272" t="s">
        <v>491</v>
      </c>
      <c r="E134" s="272"/>
    </row>
    <row r="135" spans="1:5" ht="17.100000000000001" customHeight="1">
      <c r="A135" s="285">
        <f t="shared" si="6"/>
        <v>1</v>
      </c>
      <c r="B135" s="287" t="s">
        <v>642</v>
      </c>
      <c r="C135" s="279">
        <v>12</v>
      </c>
      <c r="D135" s="272" t="s">
        <v>492</v>
      </c>
      <c r="E135" s="272"/>
    </row>
    <row r="136" spans="1:5" ht="17.100000000000001" customHeight="1">
      <c r="A136" s="285">
        <f t="shared" si="6"/>
        <v>1</v>
      </c>
      <c r="B136" s="287" t="s">
        <v>643</v>
      </c>
      <c r="C136" s="279">
        <v>13</v>
      </c>
      <c r="D136" s="272" t="s">
        <v>493</v>
      </c>
      <c r="E136" s="272"/>
    </row>
    <row r="137" spans="1:5" ht="17.100000000000001" customHeight="1">
      <c r="C137" s="282"/>
      <c r="D137" s="283"/>
      <c r="E137" s="283"/>
    </row>
    <row r="138" spans="1:5" ht="17.100000000000001" customHeight="1">
      <c r="C138" s="276" t="s">
        <v>494</v>
      </c>
      <c r="E138" s="283"/>
    </row>
    <row r="139" spans="1:5" ht="17.100000000000001" customHeight="1">
      <c r="A139" s="285">
        <f t="shared" ref="A139:A152" si="7">COUNTIF(B:B,B139)</f>
        <v>1</v>
      </c>
      <c r="B139" s="287" t="s">
        <v>644</v>
      </c>
      <c r="C139" s="279">
        <v>1</v>
      </c>
      <c r="D139" s="272" t="s">
        <v>495</v>
      </c>
      <c r="E139" s="283"/>
    </row>
    <row r="140" spans="1:5" ht="17.100000000000001" customHeight="1">
      <c r="A140" s="285">
        <f t="shared" si="7"/>
        <v>1</v>
      </c>
      <c r="B140" s="287" t="s">
        <v>645</v>
      </c>
      <c r="C140" s="279">
        <v>2</v>
      </c>
      <c r="D140" s="272" t="s">
        <v>496</v>
      </c>
      <c r="E140" s="283"/>
    </row>
    <row r="141" spans="1:5" ht="17.100000000000001" customHeight="1">
      <c r="A141" s="285">
        <f t="shared" si="7"/>
        <v>1</v>
      </c>
      <c r="B141" s="287" t="s">
        <v>646</v>
      </c>
      <c r="C141" s="279">
        <v>3</v>
      </c>
      <c r="D141" s="272" t="s">
        <v>497</v>
      </c>
      <c r="E141" s="283"/>
    </row>
    <row r="142" spans="1:5" ht="17.100000000000001" customHeight="1">
      <c r="A142" s="285">
        <f t="shared" si="7"/>
        <v>1</v>
      </c>
      <c r="B142" s="287" t="s">
        <v>647</v>
      </c>
      <c r="C142" s="279">
        <v>4</v>
      </c>
      <c r="D142" s="272" t="s">
        <v>498</v>
      </c>
      <c r="E142" s="283"/>
    </row>
    <row r="143" spans="1:5" ht="17.100000000000001" customHeight="1">
      <c r="A143" s="285">
        <f t="shared" si="7"/>
        <v>1</v>
      </c>
      <c r="B143" s="287" t="s">
        <v>648</v>
      </c>
      <c r="C143" s="279">
        <v>5</v>
      </c>
      <c r="D143" s="272" t="s">
        <v>499</v>
      </c>
      <c r="E143" s="283"/>
    </row>
    <row r="144" spans="1:5" ht="17.100000000000001" customHeight="1">
      <c r="A144" s="285">
        <f t="shared" si="7"/>
        <v>1</v>
      </c>
      <c r="B144" s="287" t="s">
        <v>649</v>
      </c>
      <c r="C144" s="279">
        <v>6</v>
      </c>
      <c r="D144" s="272" t="s">
        <v>500</v>
      </c>
      <c r="E144" s="283"/>
    </row>
    <row r="145" spans="1:5" ht="17.100000000000001" customHeight="1">
      <c r="A145" s="285">
        <f t="shared" si="7"/>
        <v>1</v>
      </c>
      <c r="B145" s="287" t="s">
        <v>650</v>
      </c>
      <c r="C145" s="279">
        <v>7</v>
      </c>
      <c r="D145" s="272" t="s">
        <v>501</v>
      </c>
      <c r="E145" s="283"/>
    </row>
    <row r="146" spans="1:5" ht="17.100000000000001" customHeight="1">
      <c r="A146" s="285">
        <f t="shared" si="7"/>
        <v>1</v>
      </c>
      <c r="B146" s="287" t="s">
        <v>651</v>
      </c>
      <c r="C146" s="279">
        <v>8</v>
      </c>
      <c r="D146" s="272" t="s">
        <v>502</v>
      </c>
      <c r="E146" s="283"/>
    </row>
    <row r="147" spans="1:5" ht="17.100000000000001" customHeight="1">
      <c r="A147" s="285">
        <f t="shared" si="7"/>
        <v>1</v>
      </c>
      <c r="B147" s="287" t="s">
        <v>652</v>
      </c>
      <c r="C147" s="279">
        <v>9</v>
      </c>
      <c r="D147" s="272" t="s">
        <v>503</v>
      </c>
      <c r="E147" s="283"/>
    </row>
    <row r="148" spans="1:5" ht="17.100000000000001" customHeight="1">
      <c r="A148" s="285">
        <f t="shared" si="7"/>
        <v>1</v>
      </c>
      <c r="B148" s="287" t="s">
        <v>653</v>
      </c>
      <c r="C148" s="279">
        <v>10</v>
      </c>
      <c r="D148" s="272" t="s">
        <v>504</v>
      </c>
      <c r="E148" s="283"/>
    </row>
    <row r="149" spans="1:5" ht="17.100000000000001" customHeight="1">
      <c r="A149" s="285">
        <f t="shared" si="7"/>
        <v>1</v>
      </c>
      <c r="B149" s="287" t="s">
        <v>654</v>
      </c>
      <c r="C149" s="279">
        <v>11</v>
      </c>
      <c r="D149" s="272" t="s">
        <v>505</v>
      </c>
      <c r="E149" s="283"/>
    </row>
    <row r="150" spans="1:5" ht="17.100000000000001" customHeight="1">
      <c r="A150" s="285">
        <f t="shared" si="7"/>
        <v>1</v>
      </c>
      <c r="B150" s="287" t="s">
        <v>655</v>
      </c>
      <c r="C150" s="279">
        <v>12</v>
      </c>
      <c r="D150" s="272" t="s">
        <v>506</v>
      </c>
      <c r="E150" s="283"/>
    </row>
    <row r="151" spans="1:5" ht="17.100000000000001" customHeight="1">
      <c r="A151" s="285">
        <f t="shared" si="7"/>
        <v>1</v>
      </c>
      <c r="B151" s="287" t="s">
        <v>656</v>
      </c>
      <c r="C151" s="279">
        <v>13</v>
      </c>
      <c r="D151" s="272" t="s">
        <v>507</v>
      </c>
      <c r="E151" s="283"/>
    </row>
    <row r="152" spans="1:5" ht="17.100000000000001" customHeight="1">
      <c r="A152" s="285">
        <f t="shared" si="7"/>
        <v>1</v>
      </c>
      <c r="B152" s="287" t="s">
        <v>657</v>
      </c>
      <c r="C152" s="279">
        <v>14</v>
      </c>
      <c r="D152" s="272" t="s">
        <v>508</v>
      </c>
      <c r="E152" s="283"/>
    </row>
    <row r="153" spans="1:5" ht="17.100000000000001" customHeight="1">
      <c r="C153" s="279"/>
      <c r="D153" s="284"/>
      <c r="E153" s="283"/>
    </row>
    <row r="154" spans="1:5" ht="17.100000000000001" customHeight="1">
      <c r="C154" s="276" t="s">
        <v>509</v>
      </c>
      <c r="E154" s="283"/>
    </row>
    <row r="155" spans="1:5" ht="17.100000000000001" customHeight="1">
      <c r="A155" s="285">
        <f t="shared" ref="A155:A166" si="8">COUNTIF(B:B,B155)</f>
        <v>1</v>
      </c>
      <c r="B155" s="287" t="s">
        <v>658</v>
      </c>
      <c r="C155" s="279">
        <v>1</v>
      </c>
      <c r="D155" s="272" t="s">
        <v>510</v>
      </c>
      <c r="E155" s="283"/>
    </row>
    <row r="156" spans="1:5" ht="17.100000000000001" customHeight="1">
      <c r="A156" s="285">
        <f t="shared" si="8"/>
        <v>1</v>
      </c>
      <c r="B156" s="287" t="s">
        <v>659</v>
      </c>
      <c r="C156" s="279">
        <v>2</v>
      </c>
      <c r="D156" s="272" t="s">
        <v>511</v>
      </c>
      <c r="E156" s="283"/>
    </row>
    <row r="157" spans="1:5" ht="17.100000000000001" customHeight="1">
      <c r="A157" s="285">
        <f t="shared" si="8"/>
        <v>1</v>
      </c>
      <c r="B157" s="287" t="s">
        <v>660</v>
      </c>
      <c r="C157" s="279">
        <v>3</v>
      </c>
      <c r="D157" s="272" t="s">
        <v>512</v>
      </c>
      <c r="E157" s="283"/>
    </row>
    <row r="158" spans="1:5" ht="17.100000000000001" customHeight="1">
      <c r="A158" s="285">
        <f t="shared" si="8"/>
        <v>1</v>
      </c>
      <c r="B158" s="287" t="s">
        <v>661</v>
      </c>
      <c r="C158" s="279">
        <v>4</v>
      </c>
      <c r="D158" s="272" t="s">
        <v>513</v>
      </c>
      <c r="E158" s="283"/>
    </row>
    <row r="159" spans="1:5" ht="17.100000000000001" customHeight="1">
      <c r="A159" s="285">
        <f t="shared" si="8"/>
        <v>1</v>
      </c>
      <c r="B159" s="287" t="s">
        <v>662</v>
      </c>
      <c r="C159" s="279">
        <v>5</v>
      </c>
      <c r="D159" s="272" t="s">
        <v>514</v>
      </c>
      <c r="E159" s="283"/>
    </row>
    <row r="160" spans="1:5" ht="17.100000000000001" customHeight="1">
      <c r="A160" s="285">
        <f t="shared" si="8"/>
        <v>1</v>
      </c>
      <c r="B160" s="287" t="s">
        <v>663</v>
      </c>
      <c r="C160" s="279">
        <v>6</v>
      </c>
      <c r="D160" s="272" t="s">
        <v>515</v>
      </c>
      <c r="E160" s="283"/>
    </row>
    <row r="161" spans="1:5" ht="17.100000000000001" customHeight="1">
      <c r="A161" s="285">
        <f t="shared" si="8"/>
        <v>1</v>
      </c>
      <c r="B161" s="287" t="s">
        <v>664</v>
      </c>
      <c r="C161" s="279">
        <v>7</v>
      </c>
      <c r="D161" s="272" t="s">
        <v>516</v>
      </c>
      <c r="E161" s="283"/>
    </row>
    <row r="162" spans="1:5" ht="17.100000000000001" customHeight="1">
      <c r="A162" s="285">
        <f t="shared" si="8"/>
        <v>1</v>
      </c>
      <c r="B162" s="287" t="s">
        <v>665</v>
      </c>
      <c r="C162" s="279">
        <v>8</v>
      </c>
      <c r="D162" s="272" t="s">
        <v>517</v>
      </c>
      <c r="E162" s="283"/>
    </row>
    <row r="163" spans="1:5" ht="17.100000000000001" customHeight="1">
      <c r="A163" s="285">
        <f t="shared" si="8"/>
        <v>1</v>
      </c>
      <c r="B163" s="287" t="s">
        <v>666</v>
      </c>
      <c r="C163" s="279">
        <v>9</v>
      </c>
      <c r="D163" s="272" t="s">
        <v>518</v>
      </c>
      <c r="E163" s="283"/>
    </row>
    <row r="164" spans="1:5" ht="17.100000000000001" customHeight="1">
      <c r="A164" s="285">
        <f t="shared" si="8"/>
        <v>1</v>
      </c>
      <c r="B164" s="287" t="s">
        <v>667</v>
      </c>
      <c r="C164" s="279">
        <v>10</v>
      </c>
      <c r="D164" s="272" t="s">
        <v>519</v>
      </c>
      <c r="E164" s="283"/>
    </row>
    <row r="165" spans="1:5" ht="17.100000000000001" customHeight="1">
      <c r="A165" s="285">
        <f t="shared" si="8"/>
        <v>1</v>
      </c>
      <c r="B165" s="287" t="s">
        <v>668</v>
      </c>
      <c r="C165" s="279">
        <v>11</v>
      </c>
      <c r="D165" s="272" t="s">
        <v>520</v>
      </c>
      <c r="E165" s="283"/>
    </row>
    <row r="166" spans="1:5" ht="17.100000000000001" customHeight="1">
      <c r="A166" s="285">
        <f t="shared" si="8"/>
        <v>1</v>
      </c>
      <c r="B166" s="287" t="s">
        <v>669</v>
      </c>
      <c r="C166" s="279">
        <v>12</v>
      </c>
      <c r="D166" s="272" t="s">
        <v>521</v>
      </c>
      <c r="E166" s="283"/>
    </row>
  </sheetData>
  <mergeCells count="2">
    <mergeCell ref="C1:F3"/>
    <mergeCell ref="C4:F4"/>
  </mergeCells>
  <phoneticPr fontId="2"/>
  <printOptions horizontalCentered="1"/>
  <pageMargins left="0.31496062992125984" right="0.31496062992125984" top="0.59055118110236227" bottom="0.19685039370078741" header="0" footer="0"/>
  <pageSetup paperSize="9" scale="87" fitToHeight="0" orientation="portrait" r:id="rId1"/>
  <rowBreaks count="2" manualBreakCount="2">
    <brk id="55" max="5" man="1"/>
    <brk id="110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69"/>
  <sheetViews>
    <sheetView view="pageBreakPreview" zoomScaleNormal="100" zoomScaleSheetLayoutView="100" workbookViewId="0"/>
  </sheetViews>
  <sheetFormatPr defaultRowHeight="13.2"/>
  <cols>
    <col min="1" max="27" width="5.6640625" customWidth="1"/>
  </cols>
  <sheetData>
    <row r="1" spans="1:26" ht="20.25" customHeight="1">
      <c r="A1" s="140" t="s">
        <v>208</v>
      </c>
      <c r="B1" s="140"/>
      <c r="C1" s="140"/>
      <c r="D1" s="140"/>
      <c r="E1" s="471">
        <f>組み合わせ一覧!B9</f>
        <v>44870</v>
      </c>
      <c r="F1" s="472"/>
      <c r="G1" s="472"/>
      <c r="H1" s="472"/>
      <c r="I1" s="140"/>
      <c r="J1" s="140"/>
      <c r="K1" s="472" t="s">
        <v>209</v>
      </c>
      <c r="L1" s="472"/>
      <c r="M1" s="472"/>
      <c r="N1" s="472"/>
      <c r="O1" s="7"/>
      <c r="P1" s="472" t="s">
        <v>333</v>
      </c>
      <c r="Q1" s="472"/>
      <c r="R1" s="472"/>
      <c r="S1" s="46"/>
      <c r="T1" s="478" t="str">
        <f>組み合わせ一覧!AW67</f>
        <v>サンエコ自然の森サッカー場A</v>
      </c>
      <c r="U1" s="478"/>
      <c r="V1" s="478"/>
      <c r="W1" s="478"/>
      <c r="X1" s="478"/>
      <c r="Y1" s="478"/>
    </row>
    <row r="2" spans="1:26" ht="20.25" customHeight="1">
      <c r="A2" s="4"/>
      <c r="B2" s="4"/>
      <c r="C2" s="4"/>
      <c r="D2" s="4"/>
      <c r="E2" s="4"/>
      <c r="F2" s="4"/>
      <c r="G2" s="4"/>
      <c r="H2" s="4"/>
      <c r="I2" s="240"/>
      <c r="J2" s="240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0.25" customHeight="1" thickBot="1">
      <c r="A3" s="16"/>
      <c r="B3" s="16"/>
      <c r="C3" s="322"/>
      <c r="D3" s="322"/>
      <c r="E3" s="323"/>
      <c r="F3" s="16"/>
      <c r="G3" s="16"/>
      <c r="H3" s="16"/>
      <c r="I3" s="154"/>
      <c r="J3" s="16"/>
      <c r="K3" s="16"/>
      <c r="L3" s="16"/>
      <c r="M3" s="322"/>
      <c r="N3" s="323"/>
      <c r="O3" s="16"/>
      <c r="P3" s="16"/>
      <c r="Q3" s="16"/>
      <c r="R3" s="16"/>
      <c r="S3" s="16"/>
      <c r="T3" s="16"/>
      <c r="U3" s="16"/>
      <c r="V3" s="16"/>
      <c r="W3" s="327"/>
      <c r="X3" s="16"/>
      <c r="Y3" s="16"/>
      <c r="Z3" s="16"/>
    </row>
    <row r="4" spans="1:26" ht="20.25" customHeight="1" thickTop="1">
      <c r="A4" s="16"/>
      <c r="B4" s="336"/>
      <c r="C4" s="449" t="s">
        <v>3</v>
      </c>
      <c r="D4" s="449"/>
      <c r="E4" s="449"/>
      <c r="F4" s="460"/>
      <c r="G4" s="460"/>
      <c r="H4" s="328"/>
      <c r="I4" s="154"/>
      <c r="J4" s="16"/>
      <c r="K4" s="21"/>
      <c r="L4" s="320"/>
      <c r="M4" s="462" t="s">
        <v>4</v>
      </c>
      <c r="N4" s="449"/>
      <c r="O4" s="460"/>
      <c r="P4" s="460"/>
      <c r="Q4" s="461"/>
      <c r="R4" s="21"/>
      <c r="S4" s="21"/>
      <c r="T4" s="16"/>
      <c r="U4" s="463" t="s">
        <v>2</v>
      </c>
      <c r="V4" s="460"/>
      <c r="W4" s="449"/>
      <c r="X4" s="337"/>
      <c r="Y4" s="21"/>
      <c r="Z4" s="16"/>
    </row>
    <row r="5" spans="1:26" ht="20.25" customHeight="1" thickBot="1">
      <c r="A5" s="16"/>
      <c r="B5" s="340"/>
      <c r="C5" s="16"/>
      <c r="D5" s="16"/>
      <c r="E5" s="21"/>
      <c r="F5" s="21"/>
      <c r="G5" s="21"/>
      <c r="H5" s="327"/>
      <c r="I5" s="142"/>
      <c r="J5" s="16"/>
      <c r="K5" s="16"/>
      <c r="L5" s="347"/>
      <c r="M5" s="16"/>
      <c r="N5" s="16"/>
      <c r="O5" s="16"/>
      <c r="P5" s="16"/>
      <c r="Q5" s="18"/>
      <c r="R5" s="16"/>
      <c r="S5" s="16"/>
      <c r="T5" s="16"/>
      <c r="U5" s="26"/>
      <c r="V5" s="16"/>
      <c r="W5" s="16"/>
      <c r="X5" s="328"/>
      <c r="Y5" s="16"/>
      <c r="Z5" s="16"/>
    </row>
    <row r="6" spans="1:26" ht="20.25" customHeight="1" thickTop="1">
      <c r="A6" s="16"/>
      <c r="B6" s="340"/>
      <c r="C6" s="16"/>
      <c r="D6" s="16"/>
      <c r="E6" s="21"/>
      <c r="F6" s="463" t="s">
        <v>0</v>
      </c>
      <c r="G6" s="460"/>
      <c r="H6" s="449"/>
      <c r="I6" s="328"/>
      <c r="J6" s="16"/>
      <c r="K6" s="340"/>
      <c r="L6" s="460" t="s">
        <v>1</v>
      </c>
      <c r="M6" s="460"/>
      <c r="N6" s="461"/>
      <c r="O6" s="16"/>
      <c r="P6" s="16"/>
      <c r="Q6" s="18"/>
      <c r="R6" s="16"/>
      <c r="S6" s="16"/>
      <c r="T6" s="19"/>
      <c r="U6" s="225"/>
      <c r="V6" s="16"/>
      <c r="W6" s="16"/>
      <c r="X6" s="328"/>
      <c r="Y6" s="16"/>
      <c r="Z6" s="16"/>
    </row>
    <row r="7" spans="1:26" ht="20.25" customHeight="1">
      <c r="A7" s="16"/>
      <c r="B7" s="340"/>
      <c r="C7" s="16"/>
      <c r="D7" s="16"/>
      <c r="E7" s="16"/>
      <c r="F7" s="17"/>
      <c r="G7" s="16"/>
      <c r="H7" s="16"/>
      <c r="I7" s="337"/>
      <c r="J7" s="21"/>
      <c r="K7" s="340"/>
      <c r="L7" s="16"/>
      <c r="M7" s="16"/>
      <c r="N7" s="18"/>
      <c r="O7" s="16"/>
      <c r="P7" s="21"/>
      <c r="Q7" s="25"/>
      <c r="R7" s="16"/>
      <c r="S7" s="16"/>
      <c r="T7" s="16"/>
      <c r="U7" s="17"/>
      <c r="V7" s="16"/>
      <c r="W7" s="16"/>
      <c r="X7" s="328"/>
      <c r="Y7" s="16"/>
      <c r="Z7" s="16"/>
    </row>
    <row r="8" spans="1:26" ht="20.25" customHeight="1">
      <c r="B8" s="449">
        <v>1</v>
      </c>
      <c r="C8" s="449"/>
      <c r="D8" s="21"/>
      <c r="E8" s="449">
        <v>2</v>
      </c>
      <c r="F8" s="449"/>
      <c r="G8" s="21"/>
      <c r="H8" s="449">
        <v>3</v>
      </c>
      <c r="I8" s="449"/>
      <c r="J8" s="20"/>
      <c r="K8" s="450">
        <v>4</v>
      </c>
      <c r="L8" s="450"/>
      <c r="M8" s="21"/>
      <c r="N8" s="449">
        <v>5</v>
      </c>
      <c r="O8" s="449"/>
      <c r="P8" s="21"/>
      <c r="Q8" s="449">
        <v>6</v>
      </c>
      <c r="R8" s="449"/>
      <c r="S8" s="21"/>
      <c r="T8" s="449">
        <v>7</v>
      </c>
      <c r="U8" s="449"/>
      <c r="V8" s="21"/>
      <c r="W8" s="449">
        <v>8</v>
      </c>
      <c r="X8" s="449"/>
      <c r="Y8" s="21"/>
      <c r="Z8" s="21"/>
    </row>
    <row r="9" spans="1:26" ht="20.25" customHeight="1">
      <c r="B9" s="512" t="str">
        <f>組み合わせ一覧!AV81</f>
        <v>大田原城山サッカークラブ</v>
      </c>
      <c r="C9" s="512"/>
      <c r="D9" s="62"/>
      <c r="E9" s="546" t="str">
        <f>組み合わせ一覧!AV79</f>
        <v>熟田フットボールクラブ</v>
      </c>
      <c r="F9" s="546"/>
      <c r="G9" s="242"/>
      <c r="H9" s="502" t="str">
        <f>組み合わせ一覧!AV77</f>
        <v>呑竜ＦＣ</v>
      </c>
      <c r="I9" s="502"/>
      <c r="J9" s="142"/>
      <c r="K9" s="512" t="str">
        <f>組み合わせ一覧!AV75</f>
        <v>ＦＣバジェルボ那須烏山</v>
      </c>
      <c r="L9" s="512"/>
      <c r="M9" s="242"/>
      <c r="N9" s="511" t="str">
        <f>組み合わせ一覧!AV73</f>
        <v>阿久津サッカークラブ</v>
      </c>
      <c r="O9" s="511"/>
      <c r="P9" s="242"/>
      <c r="Q9" s="547" t="str">
        <f>組み合わせ一覧!AV71</f>
        <v>フットボールクラブガナドール大田原Ｕ１２</v>
      </c>
      <c r="R9" s="547"/>
      <c r="S9" s="242"/>
      <c r="T9" s="502" t="str">
        <f>組み合わせ一覧!AV69</f>
        <v>佐野ＳＳＳ</v>
      </c>
      <c r="U9" s="502"/>
      <c r="V9" s="62"/>
      <c r="W9" s="498" t="str">
        <f>組み合わせ一覧!AV67</f>
        <v>北押原ＦＣ</v>
      </c>
      <c r="X9" s="498"/>
      <c r="Y9" s="195"/>
      <c r="Z9" s="195"/>
    </row>
    <row r="10" spans="1:26" ht="20.25" customHeight="1">
      <c r="A10" s="62"/>
      <c r="B10" s="512"/>
      <c r="C10" s="512"/>
      <c r="D10" s="242"/>
      <c r="E10" s="546"/>
      <c r="F10" s="546"/>
      <c r="G10" s="242"/>
      <c r="H10" s="502"/>
      <c r="I10" s="502"/>
      <c r="J10" s="62"/>
      <c r="K10" s="512"/>
      <c r="L10" s="512"/>
      <c r="M10" s="242"/>
      <c r="N10" s="511"/>
      <c r="O10" s="511"/>
      <c r="P10" s="62"/>
      <c r="Q10" s="547"/>
      <c r="R10" s="547"/>
      <c r="S10" s="242"/>
      <c r="T10" s="502"/>
      <c r="U10" s="502"/>
      <c r="V10" s="242"/>
      <c r="W10" s="498"/>
      <c r="X10" s="498"/>
      <c r="Y10" s="195"/>
      <c r="Z10" s="195"/>
    </row>
    <row r="11" spans="1:26" ht="20.25" customHeight="1">
      <c r="A11" s="62"/>
      <c r="B11" s="512"/>
      <c r="C11" s="512"/>
      <c r="D11" s="242"/>
      <c r="E11" s="546"/>
      <c r="F11" s="546"/>
      <c r="G11" s="242"/>
      <c r="H11" s="502"/>
      <c r="I11" s="502"/>
      <c r="J11" s="62"/>
      <c r="K11" s="512"/>
      <c r="L11" s="512"/>
      <c r="M11" s="242"/>
      <c r="N11" s="511"/>
      <c r="O11" s="511"/>
      <c r="P11" s="62"/>
      <c r="Q11" s="547"/>
      <c r="R11" s="547"/>
      <c r="S11" s="242"/>
      <c r="T11" s="502"/>
      <c r="U11" s="502"/>
      <c r="V11" s="242"/>
      <c r="W11" s="498"/>
      <c r="X11" s="498"/>
      <c r="Y11" s="195"/>
      <c r="Z11" s="195"/>
    </row>
    <row r="12" spans="1:26" ht="20.25" customHeight="1">
      <c r="A12" s="62"/>
      <c r="B12" s="512"/>
      <c r="C12" s="512"/>
      <c r="D12" s="242"/>
      <c r="E12" s="546"/>
      <c r="F12" s="546"/>
      <c r="G12" s="242"/>
      <c r="H12" s="502"/>
      <c r="I12" s="502"/>
      <c r="J12" s="62"/>
      <c r="K12" s="512"/>
      <c r="L12" s="512"/>
      <c r="M12" s="242"/>
      <c r="N12" s="511"/>
      <c r="O12" s="511"/>
      <c r="P12" s="62"/>
      <c r="Q12" s="547"/>
      <c r="R12" s="547"/>
      <c r="S12" s="242"/>
      <c r="T12" s="502"/>
      <c r="U12" s="502"/>
      <c r="V12" s="242"/>
      <c r="W12" s="498"/>
      <c r="X12" s="498"/>
      <c r="Y12" s="195"/>
      <c r="Z12" s="195"/>
    </row>
    <row r="13" spans="1:26" ht="20.25" customHeight="1">
      <c r="A13" s="62"/>
      <c r="B13" s="512"/>
      <c r="C13" s="512"/>
      <c r="D13" s="242"/>
      <c r="E13" s="546"/>
      <c r="F13" s="546"/>
      <c r="G13" s="242"/>
      <c r="H13" s="502"/>
      <c r="I13" s="502"/>
      <c r="J13" s="62"/>
      <c r="K13" s="512"/>
      <c r="L13" s="512"/>
      <c r="M13" s="242"/>
      <c r="N13" s="511"/>
      <c r="O13" s="511"/>
      <c r="P13" s="62"/>
      <c r="Q13" s="547"/>
      <c r="R13" s="547"/>
      <c r="S13" s="242"/>
      <c r="T13" s="502"/>
      <c r="U13" s="502"/>
      <c r="V13" s="242"/>
      <c r="W13" s="498"/>
      <c r="X13" s="498"/>
      <c r="Y13" s="195"/>
      <c r="Z13" s="195"/>
    </row>
    <row r="14" spans="1:26" ht="20.25" customHeight="1">
      <c r="A14" s="62"/>
      <c r="B14" s="512"/>
      <c r="C14" s="512"/>
      <c r="D14" s="242"/>
      <c r="E14" s="546"/>
      <c r="F14" s="546"/>
      <c r="G14" s="242"/>
      <c r="H14" s="502"/>
      <c r="I14" s="502"/>
      <c r="J14" s="62"/>
      <c r="K14" s="512"/>
      <c r="L14" s="512"/>
      <c r="M14" s="242"/>
      <c r="N14" s="511"/>
      <c r="O14" s="511"/>
      <c r="P14" s="62"/>
      <c r="Q14" s="547"/>
      <c r="R14" s="547"/>
      <c r="S14" s="242"/>
      <c r="T14" s="502"/>
      <c r="U14" s="502"/>
      <c r="V14" s="242"/>
      <c r="W14" s="498"/>
      <c r="X14" s="498"/>
      <c r="Y14" s="195"/>
      <c r="Z14" s="195"/>
    </row>
    <row r="15" spans="1:26" ht="20.25" customHeight="1">
      <c r="A15" s="62"/>
      <c r="B15" s="512"/>
      <c r="C15" s="512"/>
      <c r="D15" s="242"/>
      <c r="E15" s="546"/>
      <c r="F15" s="546"/>
      <c r="G15" s="242"/>
      <c r="H15" s="502"/>
      <c r="I15" s="502"/>
      <c r="J15" s="62"/>
      <c r="K15" s="512"/>
      <c r="L15" s="512"/>
      <c r="M15" s="242"/>
      <c r="N15" s="511"/>
      <c r="O15" s="511"/>
      <c r="P15" s="62"/>
      <c r="Q15" s="547"/>
      <c r="R15" s="547"/>
      <c r="S15" s="242"/>
      <c r="T15" s="502"/>
      <c r="U15" s="502"/>
      <c r="V15" s="242"/>
      <c r="W15" s="498"/>
      <c r="X15" s="498"/>
      <c r="Y15" s="195"/>
      <c r="Z15" s="195"/>
    </row>
    <row r="16" spans="1:26" ht="20.25" customHeight="1">
      <c r="A16" s="62"/>
      <c r="B16" s="512"/>
      <c r="C16" s="512"/>
      <c r="D16" s="242"/>
      <c r="E16" s="546"/>
      <c r="F16" s="546"/>
      <c r="G16" s="242"/>
      <c r="H16" s="502"/>
      <c r="I16" s="502"/>
      <c r="J16" s="62"/>
      <c r="K16" s="512"/>
      <c r="L16" s="512"/>
      <c r="M16" s="242"/>
      <c r="N16" s="511"/>
      <c r="O16" s="511"/>
      <c r="P16" s="62"/>
      <c r="Q16" s="547"/>
      <c r="R16" s="547"/>
      <c r="S16" s="242"/>
      <c r="T16" s="502"/>
      <c r="U16" s="502"/>
      <c r="V16" s="242"/>
      <c r="W16" s="498"/>
      <c r="X16" s="498"/>
      <c r="Y16" s="195"/>
      <c r="Z16" s="195"/>
    </row>
    <row r="17" spans="1:26" ht="20.25" customHeight="1">
      <c r="A17" s="62"/>
      <c r="B17" s="512"/>
      <c r="C17" s="512"/>
      <c r="D17" s="242"/>
      <c r="E17" s="546"/>
      <c r="F17" s="546"/>
      <c r="G17" s="242"/>
      <c r="H17" s="502"/>
      <c r="I17" s="502"/>
      <c r="J17" s="62"/>
      <c r="K17" s="512"/>
      <c r="L17" s="512"/>
      <c r="M17" s="242"/>
      <c r="N17" s="511"/>
      <c r="O17" s="511"/>
      <c r="P17" s="62"/>
      <c r="Q17" s="547"/>
      <c r="R17" s="547"/>
      <c r="S17" s="242"/>
      <c r="T17" s="502"/>
      <c r="U17" s="502"/>
      <c r="V17" s="242"/>
      <c r="W17" s="498"/>
      <c r="X17" s="498"/>
      <c r="Y17" s="195"/>
      <c r="Z17" s="195"/>
    </row>
    <row r="18" spans="1:26" ht="20.25" customHeight="1">
      <c r="A18" s="62"/>
      <c r="B18" s="512"/>
      <c r="C18" s="512"/>
      <c r="D18" s="242"/>
      <c r="E18" s="546"/>
      <c r="F18" s="546"/>
      <c r="G18" s="242"/>
      <c r="H18" s="502"/>
      <c r="I18" s="502"/>
      <c r="J18" s="62"/>
      <c r="K18" s="512"/>
      <c r="L18" s="512"/>
      <c r="M18" s="242"/>
      <c r="N18" s="511"/>
      <c r="O18" s="511"/>
      <c r="P18" s="62"/>
      <c r="Q18" s="547"/>
      <c r="R18" s="547"/>
      <c r="S18" s="242"/>
      <c r="T18" s="502"/>
      <c r="U18" s="502"/>
      <c r="V18" s="242"/>
      <c r="W18" s="498"/>
      <c r="X18" s="498"/>
      <c r="Y18" s="195"/>
      <c r="Z18" s="195"/>
    </row>
    <row r="19" spans="1:26" ht="20.25" customHeight="1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455" t="s">
        <v>294</v>
      </c>
      <c r="W19" s="455"/>
      <c r="X19" s="455"/>
      <c r="Y19" s="455"/>
      <c r="Z19" s="455"/>
    </row>
    <row r="20" spans="1:26" ht="20.25" customHeight="1">
      <c r="A20" s="450" t="s">
        <v>0</v>
      </c>
      <c r="B20" s="468">
        <v>0.375</v>
      </c>
      <c r="C20" s="468"/>
      <c r="D20" s="468"/>
      <c r="E20" s="545" t="str">
        <f>E9</f>
        <v>熟田フットボールクラブ</v>
      </c>
      <c r="F20" s="545"/>
      <c r="G20" s="545"/>
      <c r="H20" s="545"/>
      <c r="I20" s="545"/>
      <c r="J20" s="454">
        <f>L20+L21</f>
        <v>1</v>
      </c>
      <c r="K20" s="457" t="s">
        <v>5</v>
      </c>
      <c r="L20" s="300">
        <v>0</v>
      </c>
      <c r="M20" s="300" t="s">
        <v>11</v>
      </c>
      <c r="N20" s="300">
        <v>1</v>
      </c>
      <c r="O20" s="457" t="s">
        <v>6</v>
      </c>
      <c r="P20" s="454">
        <f>N20+N21</f>
        <v>1</v>
      </c>
      <c r="Q20" s="496" t="str">
        <f>H9</f>
        <v>呑竜ＦＣ</v>
      </c>
      <c r="R20" s="496"/>
      <c r="S20" s="496"/>
      <c r="T20" s="496"/>
      <c r="U20" s="496"/>
      <c r="V20" s="454" t="s">
        <v>295</v>
      </c>
      <c r="W20" s="454"/>
      <c r="X20" s="454"/>
      <c r="Y20" s="454"/>
      <c r="Z20" s="454"/>
    </row>
    <row r="21" spans="1:26" ht="20.25" customHeight="1">
      <c r="A21" s="450"/>
      <c r="B21" s="468"/>
      <c r="C21" s="468"/>
      <c r="D21" s="468"/>
      <c r="E21" s="545"/>
      <c r="F21" s="545"/>
      <c r="G21" s="545"/>
      <c r="H21" s="545"/>
      <c r="I21" s="545"/>
      <c r="J21" s="454"/>
      <c r="K21" s="457"/>
      <c r="L21" s="300">
        <v>1</v>
      </c>
      <c r="M21" s="300" t="s">
        <v>11</v>
      </c>
      <c r="N21" s="300">
        <v>0</v>
      </c>
      <c r="O21" s="457"/>
      <c r="P21" s="454"/>
      <c r="Q21" s="496"/>
      <c r="R21" s="496"/>
      <c r="S21" s="496"/>
      <c r="T21" s="496"/>
      <c r="U21" s="496"/>
      <c r="V21" s="454"/>
      <c r="W21" s="454"/>
      <c r="X21" s="454"/>
      <c r="Y21" s="454"/>
      <c r="Z21" s="454"/>
    </row>
    <row r="22" spans="1:26" ht="20.25" customHeight="1">
      <c r="A22" s="14"/>
      <c r="C22" s="12"/>
      <c r="D22" s="12"/>
      <c r="E22" s="13"/>
      <c r="F22" s="13"/>
      <c r="G22" s="13"/>
      <c r="H22" s="13"/>
      <c r="I22" s="13"/>
      <c r="J22" s="300"/>
      <c r="K22" s="345" t="s">
        <v>676</v>
      </c>
      <c r="L22" s="305">
        <v>2</v>
      </c>
      <c r="M22" s="305" t="s">
        <v>11</v>
      </c>
      <c r="N22" s="305">
        <v>3</v>
      </c>
      <c r="O22" s="301"/>
      <c r="P22" s="300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ht="20.25" customHeight="1">
      <c r="A23" s="308"/>
      <c r="C23" s="12"/>
      <c r="D23" s="12"/>
      <c r="E23" s="305"/>
      <c r="F23" s="305"/>
      <c r="G23" s="305"/>
      <c r="H23" s="305"/>
      <c r="I23" s="305"/>
      <c r="J23" s="305"/>
      <c r="K23" s="345"/>
      <c r="L23" s="305"/>
      <c r="M23" s="305"/>
      <c r="N23" s="305"/>
      <c r="O23" s="306"/>
      <c r="P23" s="305"/>
      <c r="Q23" s="305"/>
      <c r="R23" s="305"/>
      <c r="S23" s="305"/>
      <c r="T23" s="305"/>
      <c r="U23" s="305"/>
      <c r="V23" s="305"/>
      <c r="W23" s="305"/>
      <c r="X23" s="305"/>
      <c r="Y23" s="305"/>
      <c r="Z23" s="305"/>
    </row>
    <row r="24" spans="1:26" ht="20.25" customHeight="1">
      <c r="A24" s="450" t="s">
        <v>1</v>
      </c>
      <c r="B24" s="468">
        <v>0.40972222222222227</v>
      </c>
      <c r="C24" s="468"/>
      <c r="D24" s="468"/>
      <c r="E24" s="507" t="str">
        <f>K9</f>
        <v>ＦＣバジェルボ那須烏山</v>
      </c>
      <c r="F24" s="507"/>
      <c r="G24" s="507"/>
      <c r="H24" s="507"/>
      <c r="I24" s="507"/>
      <c r="J24" s="454">
        <f>L24+L25</f>
        <v>9</v>
      </c>
      <c r="K24" s="457" t="s">
        <v>5</v>
      </c>
      <c r="L24" s="300">
        <v>6</v>
      </c>
      <c r="M24" s="300" t="s">
        <v>11</v>
      </c>
      <c r="N24" s="300">
        <v>0</v>
      </c>
      <c r="O24" s="457" t="s">
        <v>6</v>
      </c>
      <c r="P24" s="454">
        <f>N24+N25</f>
        <v>0</v>
      </c>
      <c r="Q24" s="508" t="str">
        <f>N9</f>
        <v>阿久津サッカークラブ</v>
      </c>
      <c r="R24" s="508"/>
      <c r="S24" s="508"/>
      <c r="T24" s="508"/>
      <c r="U24" s="508"/>
      <c r="V24" s="454" t="s">
        <v>298</v>
      </c>
      <c r="W24" s="454"/>
      <c r="X24" s="454"/>
      <c r="Y24" s="454"/>
      <c r="Z24" s="454"/>
    </row>
    <row r="25" spans="1:26" ht="20.25" customHeight="1">
      <c r="A25" s="450"/>
      <c r="B25" s="468"/>
      <c r="C25" s="468"/>
      <c r="D25" s="468"/>
      <c r="E25" s="507"/>
      <c r="F25" s="507"/>
      <c r="G25" s="507"/>
      <c r="H25" s="507"/>
      <c r="I25" s="507"/>
      <c r="J25" s="454"/>
      <c r="K25" s="457"/>
      <c r="L25" s="300">
        <v>3</v>
      </c>
      <c r="M25" s="300" t="s">
        <v>11</v>
      </c>
      <c r="N25" s="300">
        <v>0</v>
      </c>
      <c r="O25" s="457"/>
      <c r="P25" s="454"/>
      <c r="Q25" s="508"/>
      <c r="R25" s="508"/>
      <c r="S25" s="508"/>
      <c r="T25" s="508"/>
      <c r="U25" s="508"/>
      <c r="V25" s="454"/>
      <c r="W25" s="454"/>
      <c r="X25" s="454"/>
      <c r="Y25" s="454"/>
      <c r="Z25" s="454"/>
    </row>
    <row r="26" spans="1:26" ht="20.25" customHeight="1">
      <c r="A26" s="14"/>
      <c r="C26" s="12"/>
      <c r="D26" s="12"/>
      <c r="E26" s="13"/>
      <c r="F26" s="13"/>
      <c r="G26" s="13"/>
      <c r="H26" s="13"/>
      <c r="I26" s="13"/>
      <c r="J26" s="300"/>
      <c r="K26" s="301"/>
      <c r="L26" s="300"/>
      <c r="M26" s="300"/>
      <c r="N26" s="300"/>
      <c r="O26" s="301"/>
      <c r="P26" s="300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ht="20.25" customHeight="1">
      <c r="A27" s="450" t="s">
        <v>2</v>
      </c>
      <c r="B27" s="468">
        <v>0.44444444444444442</v>
      </c>
      <c r="C27" s="468"/>
      <c r="D27" s="468"/>
      <c r="E27" s="501" t="str">
        <f>T9</f>
        <v>佐野ＳＳＳ</v>
      </c>
      <c r="F27" s="501"/>
      <c r="G27" s="501"/>
      <c r="H27" s="501"/>
      <c r="I27" s="501"/>
      <c r="J27" s="454">
        <f>L27+L28</f>
        <v>0</v>
      </c>
      <c r="K27" s="457" t="s">
        <v>5</v>
      </c>
      <c r="L27" s="300">
        <v>0</v>
      </c>
      <c r="M27" s="300" t="s">
        <v>11</v>
      </c>
      <c r="N27" s="300">
        <v>0</v>
      </c>
      <c r="O27" s="457" t="s">
        <v>6</v>
      </c>
      <c r="P27" s="454">
        <f>N27+N28</f>
        <v>2</v>
      </c>
      <c r="Q27" s="496" t="str">
        <f>W9</f>
        <v>北押原ＦＣ</v>
      </c>
      <c r="R27" s="496"/>
      <c r="S27" s="496"/>
      <c r="T27" s="496"/>
      <c r="U27" s="496"/>
      <c r="V27" s="454" t="s">
        <v>296</v>
      </c>
      <c r="W27" s="454"/>
      <c r="X27" s="454"/>
      <c r="Y27" s="454"/>
      <c r="Z27" s="454"/>
    </row>
    <row r="28" spans="1:26" ht="20.25" customHeight="1">
      <c r="A28" s="450"/>
      <c r="B28" s="468"/>
      <c r="C28" s="468"/>
      <c r="D28" s="468"/>
      <c r="E28" s="501"/>
      <c r="F28" s="501"/>
      <c r="G28" s="501"/>
      <c r="H28" s="501"/>
      <c r="I28" s="501"/>
      <c r="J28" s="454"/>
      <c r="K28" s="457"/>
      <c r="L28" s="300">
        <v>0</v>
      </c>
      <c r="M28" s="300" t="s">
        <v>11</v>
      </c>
      <c r="N28" s="300">
        <v>2</v>
      </c>
      <c r="O28" s="457"/>
      <c r="P28" s="454"/>
      <c r="Q28" s="496"/>
      <c r="R28" s="496"/>
      <c r="S28" s="496"/>
      <c r="T28" s="496"/>
      <c r="U28" s="496"/>
      <c r="V28" s="454"/>
      <c r="W28" s="454"/>
      <c r="X28" s="454"/>
      <c r="Y28" s="454"/>
      <c r="Z28" s="454"/>
    </row>
    <row r="29" spans="1:26" ht="20.25" customHeight="1">
      <c r="A29" s="14"/>
      <c r="C29" s="12"/>
      <c r="D29" s="12"/>
      <c r="E29" s="13"/>
      <c r="F29" s="13"/>
      <c r="G29" s="13"/>
      <c r="H29" s="13"/>
      <c r="I29" s="13"/>
      <c r="J29" s="300"/>
      <c r="K29" s="301"/>
      <c r="L29" s="300"/>
      <c r="M29" s="300"/>
      <c r="N29" s="300"/>
      <c r="O29" s="301"/>
      <c r="P29" s="300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26" ht="20.25" customHeight="1">
      <c r="A30" s="450" t="s">
        <v>3</v>
      </c>
      <c r="B30" s="468">
        <v>0.47916666666666669</v>
      </c>
      <c r="C30" s="468"/>
      <c r="D30" s="468"/>
      <c r="E30" s="544" t="str">
        <f>B9</f>
        <v>大田原城山サッカークラブ</v>
      </c>
      <c r="F30" s="544"/>
      <c r="G30" s="544"/>
      <c r="H30" s="544"/>
      <c r="I30" s="544"/>
      <c r="J30" s="454">
        <f>L30+L31</f>
        <v>4</v>
      </c>
      <c r="K30" s="457" t="s">
        <v>5</v>
      </c>
      <c r="L30" s="300">
        <v>2</v>
      </c>
      <c r="M30" s="300" t="s">
        <v>11</v>
      </c>
      <c r="N30" s="300">
        <v>0</v>
      </c>
      <c r="O30" s="457" t="s">
        <v>6</v>
      </c>
      <c r="P30" s="454">
        <f>N30+N31</f>
        <v>0</v>
      </c>
      <c r="Q30" s="454" t="str">
        <f>Q20</f>
        <v>呑竜ＦＣ</v>
      </c>
      <c r="R30" s="454"/>
      <c r="S30" s="454"/>
      <c r="T30" s="454"/>
      <c r="U30" s="454"/>
      <c r="V30" s="454" t="s">
        <v>297</v>
      </c>
      <c r="W30" s="454"/>
      <c r="X30" s="454"/>
      <c r="Y30" s="454"/>
      <c r="Z30" s="454"/>
    </row>
    <row r="31" spans="1:26" ht="20.25" customHeight="1">
      <c r="A31" s="450"/>
      <c r="B31" s="468"/>
      <c r="C31" s="468"/>
      <c r="D31" s="468"/>
      <c r="E31" s="544"/>
      <c r="F31" s="544"/>
      <c r="G31" s="544"/>
      <c r="H31" s="544"/>
      <c r="I31" s="544"/>
      <c r="J31" s="454"/>
      <c r="K31" s="457"/>
      <c r="L31" s="300">
        <v>2</v>
      </c>
      <c r="M31" s="300" t="s">
        <v>11</v>
      </c>
      <c r="N31" s="300">
        <v>0</v>
      </c>
      <c r="O31" s="457"/>
      <c r="P31" s="454"/>
      <c r="Q31" s="454"/>
      <c r="R31" s="454"/>
      <c r="S31" s="454"/>
      <c r="T31" s="454"/>
      <c r="U31" s="454"/>
      <c r="V31" s="454"/>
      <c r="W31" s="454"/>
      <c r="X31" s="454"/>
      <c r="Y31" s="454"/>
      <c r="Z31" s="454"/>
    </row>
    <row r="32" spans="1:26" s="4" customFormat="1" ht="20.25" customHeight="1">
      <c r="B32" s="64"/>
      <c r="J32" s="154"/>
      <c r="K32" s="154"/>
      <c r="L32" s="154"/>
      <c r="M32" s="154"/>
      <c r="N32" s="154"/>
      <c r="O32" s="154"/>
      <c r="P32" s="154"/>
      <c r="V32" s="236"/>
      <c r="W32" s="236"/>
      <c r="X32" s="236"/>
      <c r="Y32" s="236"/>
      <c r="Z32" s="236"/>
    </row>
    <row r="33" spans="1:26" ht="20.25" customHeight="1">
      <c r="A33" s="450" t="s">
        <v>4</v>
      </c>
      <c r="B33" s="468">
        <v>0.51388888888888895</v>
      </c>
      <c r="C33" s="468"/>
      <c r="D33" s="468"/>
      <c r="E33" s="543" t="str">
        <f>E24</f>
        <v>ＦＣバジェルボ那須烏山</v>
      </c>
      <c r="F33" s="543"/>
      <c r="G33" s="543"/>
      <c r="H33" s="543"/>
      <c r="I33" s="543"/>
      <c r="J33" s="454">
        <f>L33+L34</f>
        <v>7</v>
      </c>
      <c r="K33" s="457" t="s">
        <v>5</v>
      </c>
      <c r="L33" s="300">
        <v>3</v>
      </c>
      <c r="M33" s="300" t="s">
        <v>11</v>
      </c>
      <c r="N33" s="300">
        <v>0</v>
      </c>
      <c r="O33" s="457" t="s">
        <v>6</v>
      </c>
      <c r="P33" s="454">
        <f>N33+N34</f>
        <v>0</v>
      </c>
      <c r="Q33" s="524" t="str">
        <f>Q9</f>
        <v>フットボールクラブガナドール大田原Ｕ１２</v>
      </c>
      <c r="R33" s="524"/>
      <c r="S33" s="524"/>
      <c r="T33" s="524"/>
      <c r="U33" s="524"/>
      <c r="V33" s="454" t="s">
        <v>299</v>
      </c>
      <c r="W33" s="454"/>
      <c r="X33" s="454"/>
      <c r="Y33" s="454"/>
      <c r="Z33" s="454"/>
    </row>
    <row r="34" spans="1:26" ht="20.25" customHeight="1">
      <c r="A34" s="450"/>
      <c r="B34" s="468"/>
      <c r="C34" s="468"/>
      <c r="D34" s="468"/>
      <c r="E34" s="543"/>
      <c r="F34" s="543"/>
      <c r="G34" s="543"/>
      <c r="H34" s="543"/>
      <c r="I34" s="543"/>
      <c r="J34" s="454"/>
      <c r="K34" s="457"/>
      <c r="L34" s="300">
        <v>4</v>
      </c>
      <c r="M34" s="300" t="s">
        <v>11</v>
      </c>
      <c r="N34" s="300">
        <v>0</v>
      </c>
      <c r="O34" s="457"/>
      <c r="P34" s="454"/>
      <c r="Q34" s="524"/>
      <c r="R34" s="524"/>
      <c r="S34" s="524"/>
      <c r="T34" s="524"/>
      <c r="U34" s="524"/>
      <c r="V34" s="454"/>
      <c r="W34" s="454"/>
      <c r="X34" s="454"/>
      <c r="Y34" s="454"/>
      <c r="Z34" s="454"/>
    </row>
    <row r="35" spans="1:26" ht="20.25" customHeight="1">
      <c r="M35" s="1"/>
    </row>
    <row r="36" spans="1:26" ht="20.25" customHeight="1">
      <c r="A36" s="140" t="str">
        <f>A1</f>
        <v>■第１日</v>
      </c>
      <c r="B36" s="140"/>
      <c r="C36" s="140"/>
      <c r="D36" s="140"/>
      <c r="E36" s="471">
        <f>E1</f>
        <v>44870</v>
      </c>
      <c r="F36" s="471"/>
      <c r="G36" s="471"/>
      <c r="H36" s="471"/>
      <c r="I36" s="140"/>
      <c r="J36" s="140"/>
      <c r="K36" s="472" t="str">
        <f>K1</f>
        <v>１・２回戦</v>
      </c>
      <c r="L36" s="472"/>
      <c r="M36" s="472"/>
      <c r="N36" s="472"/>
      <c r="O36" s="7"/>
      <c r="P36" s="472" t="s">
        <v>334</v>
      </c>
      <c r="Q36" s="472"/>
      <c r="R36" s="472"/>
      <c r="S36" s="46"/>
      <c r="T36" s="478" t="str">
        <f>組み合わせ一覧!AW51</f>
        <v>サンエコ自然の森サッカー場B</v>
      </c>
      <c r="U36" s="478"/>
      <c r="V36" s="478"/>
      <c r="W36" s="478"/>
      <c r="X36" s="478"/>
      <c r="Y36" s="478"/>
    </row>
    <row r="37" spans="1:26" ht="20.2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240"/>
      <c r="P37" s="240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20.25" customHeight="1" thickBot="1">
      <c r="A38" s="16"/>
      <c r="B38" s="16"/>
      <c r="C38" s="323"/>
      <c r="D38" s="16"/>
      <c r="E38" s="16"/>
      <c r="F38" s="16"/>
      <c r="G38" s="16"/>
      <c r="H38" s="16"/>
      <c r="I38" s="16"/>
      <c r="J38" s="16"/>
      <c r="K38" s="319"/>
      <c r="L38" s="327"/>
      <c r="M38" s="322"/>
      <c r="N38" s="16"/>
      <c r="O38" s="154"/>
      <c r="P38" s="16"/>
      <c r="Q38" s="16"/>
      <c r="R38" s="16"/>
      <c r="S38" s="16"/>
      <c r="T38" s="319"/>
      <c r="U38" s="327"/>
      <c r="V38" s="322"/>
      <c r="W38" s="322"/>
      <c r="X38" s="16"/>
      <c r="Y38" s="4"/>
    </row>
    <row r="39" spans="1:26" ht="20.25" customHeight="1" thickTop="1">
      <c r="A39" s="16"/>
      <c r="B39" s="340"/>
      <c r="C39" s="449" t="s">
        <v>2</v>
      </c>
      <c r="D39" s="460"/>
      <c r="E39" s="461"/>
      <c r="F39" s="16"/>
      <c r="G39" s="16"/>
      <c r="H39" s="21"/>
      <c r="I39" s="463" t="s">
        <v>3</v>
      </c>
      <c r="J39" s="460"/>
      <c r="K39" s="460"/>
      <c r="L39" s="449"/>
      <c r="M39" s="449"/>
      <c r="N39" s="328"/>
      <c r="O39" s="154"/>
      <c r="P39" s="16"/>
      <c r="Q39" s="21"/>
      <c r="R39" s="320"/>
      <c r="S39" s="463" t="s">
        <v>4</v>
      </c>
      <c r="T39" s="460"/>
      <c r="U39" s="449"/>
      <c r="V39" s="449"/>
      <c r="W39" s="449"/>
      <c r="X39" s="337"/>
      <c r="Y39" s="4"/>
    </row>
    <row r="40" spans="1:26" ht="20.25" customHeight="1" thickBot="1">
      <c r="A40" s="16"/>
      <c r="B40" s="340"/>
      <c r="C40" s="16"/>
      <c r="D40" s="16"/>
      <c r="E40" s="18"/>
      <c r="F40" s="16"/>
      <c r="G40" s="16"/>
      <c r="H40" s="16"/>
      <c r="I40" s="17"/>
      <c r="J40" s="16"/>
      <c r="K40" s="21"/>
      <c r="L40" s="21"/>
      <c r="M40" s="21"/>
      <c r="N40" s="327"/>
      <c r="O40" s="142"/>
      <c r="P40" s="16"/>
      <c r="Q40" s="16"/>
      <c r="R40" s="347"/>
      <c r="S40" s="16"/>
      <c r="T40" s="16"/>
      <c r="U40" s="16"/>
      <c r="V40" s="16"/>
      <c r="W40" s="16"/>
      <c r="X40" s="328"/>
      <c r="Y40" s="4"/>
    </row>
    <row r="41" spans="1:26" ht="20.25" customHeight="1" thickTop="1">
      <c r="A41" s="16"/>
      <c r="B41" s="340"/>
      <c r="C41" s="21"/>
      <c r="D41" s="21"/>
      <c r="E41" s="25"/>
      <c r="F41" s="16"/>
      <c r="G41" s="16"/>
      <c r="H41" s="16"/>
      <c r="I41" s="17"/>
      <c r="J41" s="16"/>
      <c r="K41" s="21"/>
      <c r="L41" s="463" t="s">
        <v>0</v>
      </c>
      <c r="M41" s="460"/>
      <c r="N41" s="449"/>
      <c r="O41" s="328"/>
      <c r="P41" s="16"/>
      <c r="Q41" s="320"/>
      <c r="R41" s="463" t="s">
        <v>1</v>
      </c>
      <c r="S41" s="460"/>
      <c r="T41" s="461"/>
      <c r="U41" s="16"/>
      <c r="V41" s="16"/>
      <c r="W41" s="16"/>
      <c r="X41" s="328"/>
      <c r="Y41" s="4"/>
    </row>
    <row r="42" spans="1:26" ht="20.25" customHeight="1">
      <c r="A42" s="16"/>
      <c r="B42" s="336"/>
      <c r="C42" s="16"/>
      <c r="D42" s="16"/>
      <c r="E42" s="18"/>
      <c r="F42" s="16"/>
      <c r="G42" s="21"/>
      <c r="H42" s="16"/>
      <c r="I42" s="17"/>
      <c r="J42" s="16"/>
      <c r="K42" s="16"/>
      <c r="L42" s="17"/>
      <c r="M42" s="16"/>
      <c r="N42" s="16"/>
      <c r="O42" s="337"/>
      <c r="P42" s="21"/>
      <c r="Q42" s="320"/>
      <c r="R42" s="17"/>
      <c r="S42" s="16"/>
      <c r="T42" s="18"/>
      <c r="U42" s="16"/>
      <c r="V42" s="21"/>
      <c r="W42" s="240"/>
      <c r="X42" s="328"/>
      <c r="Y42" s="4"/>
    </row>
    <row r="43" spans="1:26" ht="20.25" customHeight="1">
      <c r="A43" s="21"/>
      <c r="B43" s="450">
        <v>1</v>
      </c>
      <c r="C43" s="450"/>
      <c r="D43" s="21"/>
      <c r="E43" s="449">
        <v>2</v>
      </c>
      <c r="F43" s="449"/>
      <c r="G43" s="20"/>
      <c r="H43" s="449">
        <v>3</v>
      </c>
      <c r="I43" s="449"/>
      <c r="J43" s="21"/>
      <c r="K43" s="449">
        <v>4</v>
      </c>
      <c r="L43" s="449"/>
      <c r="M43" s="21"/>
      <c r="N43" s="449">
        <v>5</v>
      </c>
      <c r="O43" s="449"/>
      <c r="P43" s="20"/>
      <c r="Q43" s="450">
        <v>6</v>
      </c>
      <c r="R43" s="450"/>
      <c r="S43" s="21"/>
      <c r="T43" s="449">
        <v>7</v>
      </c>
      <c r="U43" s="449"/>
      <c r="V43" s="21"/>
      <c r="W43" s="449">
        <v>8</v>
      </c>
      <c r="X43" s="449"/>
    </row>
    <row r="44" spans="1:26" ht="20.25" customHeight="1">
      <c r="A44" s="194"/>
      <c r="B44" s="516" t="str">
        <f>組み合わせ一覧!AV65</f>
        <v>大山フットボールクラブアミーゴ</v>
      </c>
      <c r="C44" s="516"/>
      <c r="D44" s="242"/>
      <c r="E44" s="536" t="str">
        <f>組み合わせ一覧!AV63</f>
        <v>ＳＵＧＡＯプロミネンス</v>
      </c>
      <c r="F44" s="536"/>
      <c r="G44" s="142"/>
      <c r="H44" s="503" t="str">
        <f>組み合わせ一覧!AV61</f>
        <v>ＦＣカンピオーネ</v>
      </c>
      <c r="I44" s="503"/>
      <c r="J44" s="242"/>
      <c r="K44" s="502" t="str">
        <f>組み合わせ一覧!AV59</f>
        <v>ＫＳＣ鹿沼</v>
      </c>
      <c r="L44" s="502"/>
      <c r="M44" s="242"/>
      <c r="N44" s="512" t="str">
        <f>組み合わせ一覧!AV57</f>
        <v>本郷北フットボールクラブ</v>
      </c>
      <c r="O44" s="512"/>
      <c r="P44" s="242"/>
      <c r="Q44" s="502" t="str">
        <f>組み合わせ一覧!AV55</f>
        <v>ＦＣみらい　Ｖ</v>
      </c>
      <c r="R44" s="502"/>
      <c r="S44" s="62"/>
      <c r="T44" s="511" t="str">
        <f>組み合わせ一覧!AV53</f>
        <v>クレアＦＣアルドーレ</v>
      </c>
      <c r="U44" s="511"/>
      <c r="V44" s="242"/>
      <c r="W44" s="542" t="str">
        <f>組み合わせ一覧!AV51</f>
        <v>ＩＳＯＳＣＳＥＧＵＮＤ</v>
      </c>
      <c r="X44" s="542"/>
    </row>
    <row r="45" spans="1:26" ht="20.25" customHeight="1">
      <c r="A45" s="194"/>
      <c r="B45" s="516"/>
      <c r="C45" s="516"/>
      <c r="D45" s="62"/>
      <c r="E45" s="536"/>
      <c r="F45" s="536"/>
      <c r="G45" s="242"/>
      <c r="H45" s="503"/>
      <c r="I45" s="503"/>
      <c r="J45" s="62"/>
      <c r="K45" s="502"/>
      <c r="L45" s="502"/>
      <c r="M45" s="242"/>
      <c r="N45" s="512"/>
      <c r="O45" s="512"/>
      <c r="P45" s="62"/>
      <c r="Q45" s="502"/>
      <c r="R45" s="502"/>
      <c r="S45" s="242"/>
      <c r="T45" s="511"/>
      <c r="U45" s="511"/>
      <c r="V45" s="242"/>
      <c r="W45" s="542"/>
      <c r="X45" s="542"/>
      <c r="Y45" s="195"/>
      <c r="Z45" s="195"/>
    </row>
    <row r="46" spans="1:26" ht="20.25" customHeight="1">
      <c r="A46" s="194"/>
      <c r="B46" s="516"/>
      <c r="C46" s="516"/>
      <c r="D46" s="62"/>
      <c r="E46" s="536"/>
      <c r="F46" s="536"/>
      <c r="G46" s="242"/>
      <c r="H46" s="503"/>
      <c r="I46" s="503"/>
      <c r="J46" s="62"/>
      <c r="K46" s="502"/>
      <c r="L46" s="502"/>
      <c r="M46" s="242"/>
      <c r="N46" s="512"/>
      <c r="O46" s="512"/>
      <c r="P46" s="62"/>
      <c r="Q46" s="502"/>
      <c r="R46" s="502"/>
      <c r="S46" s="242"/>
      <c r="T46" s="511"/>
      <c r="U46" s="511"/>
      <c r="V46" s="242"/>
      <c r="W46" s="542"/>
      <c r="X46" s="542"/>
      <c r="Y46" s="195"/>
      <c r="Z46" s="195"/>
    </row>
    <row r="47" spans="1:26" ht="20.25" customHeight="1">
      <c r="A47" s="194"/>
      <c r="B47" s="516"/>
      <c r="C47" s="516"/>
      <c r="D47" s="62"/>
      <c r="E47" s="536"/>
      <c r="F47" s="536"/>
      <c r="G47" s="242"/>
      <c r="H47" s="503"/>
      <c r="I47" s="503"/>
      <c r="J47" s="62"/>
      <c r="K47" s="502"/>
      <c r="L47" s="502"/>
      <c r="M47" s="242"/>
      <c r="N47" s="512"/>
      <c r="O47" s="512"/>
      <c r="P47" s="62"/>
      <c r="Q47" s="502"/>
      <c r="R47" s="502"/>
      <c r="S47" s="242"/>
      <c r="T47" s="511"/>
      <c r="U47" s="511"/>
      <c r="V47" s="242"/>
      <c r="W47" s="542"/>
      <c r="X47" s="542"/>
      <c r="Y47" s="195"/>
      <c r="Z47" s="195"/>
    </row>
    <row r="48" spans="1:26" ht="20.25" customHeight="1">
      <c r="A48" s="194"/>
      <c r="B48" s="516"/>
      <c r="C48" s="516"/>
      <c r="D48" s="62"/>
      <c r="E48" s="536"/>
      <c r="F48" s="536"/>
      <c r="G48" s="242"/>
      <c r="H48" s="503"/>
      <c r="I48" s="503"/>
      <c r="J48" s="62"/>
      <c r="K48" s="502"/>
      <c r="L48" s="502"/>
      <c r="M48" s="242"/>
      <c r="N48" s="512"/>
      <c r="O48" s="512"/>
      <c r="P48" s="62"/>
      <c r="Q48" s="502"/>
      <c r="R48" s="502"/>
      <c r="S48" s="242"/>
      <c r="T48" s="511"/>
      <c r="U48" s="511"/>
      <c r="V48" s="242"/>
      <c r="W48" s="542"/>
      <c r="X48" s="542"/>
      <c r="Y48" s="195"/>
      <c r="Z48" s="195"/>
    </row>
    <row r="49" spans="1:26" ht="20.25" customHeight="1">
      <c r="A49" s="194"/>
      <c r="B49" s="516"/>
      <c r="C49" s="516"/>
      <c r="D49" s="62"/>
      <c r="E49" s="536"/>
      <c r="F49" s="536"/>
      <c r="G49" s="242"/>
      <c r="H49" s="503"/>
      <c r="I49" s="503"/>
      <c r="J49" s="62"/>
      <c r="K49" s="502"/>
      <c r="L49" s="502"/>
      <c r="M49" s="242"/>
      <c r="N49" s="512"/>
      <c r="O49" s="512"/>
      <c r="P49" s="62"/>
      <c r="Q49" s="502"/>
      <c r="R49" s="502"/>
      <c r="S49" s="242"/>
      <c r="T49" s="511"/>
      <c r="U49" s="511"/>
      <c r="V49" s="242"/>
      <c r="W49" s="542"/>
      <c r="X49" s="542"/>
      <c r="Y49" s="195"/>
      <c r="Z49" s="195"/>
    </row>
    <row r="50" spans="1:26" ht="20.25" customHeight="1">
      <c r="A50" s="194"/>
      <c r="B50" s="516"/>
      <c r="C50" s="516"/>
      <c r="D50" s="62"/>
      <c r="E50" s="536"/>
      <c r="F50" s="536"/>
      <c r="G50" s="242"/>
      <c r="H50" s="503"/>
      <c r="I50" s="503"/>
      <c r="J50" s="62"/>
      <c r="K50" s="502"/>
      <c r="L50" s="502"/>
      <c r="M50" s="242"/>
      <c r="N50" s="512"/>
      <c r="O50" s="512"/>
      <c r="P50" s="62"/>
      <c r="Q50" s="502"/>
      <c r="R50" s="502"/>
      <c r="S50" s="242"/>
      <c r="T50" s="511"/>
      <c r="U50" s="511"/>
      <c r="V50" s="242"/>
      <c r="W50" s="542"/>
      <c r="X50" s="542"/>
      <c r="Y50" s="195"/>
      <c r="Z50" s="195"/>
    </row>
    <row r="51" spans="1:26" ht="20.25" customHeight="1">
      <c r="A51" s="194"/>
      <c r="B51" s="516"/>
      <c r="C51" s="516"/>
      <c r="D51" s="62"/>
      <c r="E51" s="536"/>
      <c r="F51" s="536"/>
      <c r="G51" s="242"/>
      <c r="H51" s="503"/>
      <c r="I51" s="503"/>
      <c r="J51" s="62"/>
      <c r="K51" s="502"/>
      <c r="L51" s="502"/>
      <c r="M51" s="242"/>
      <c r="N51" s="512"/>
      <c r="O51" s="512"/>
      <c r="P51" s="62"/>
      <c r="Q51" s="502"/>
      <c r="R51" s="502"/>
      <c r="S51" s="242"/>
      <c r="T51" s="511"/>
      <c r="U51" s="511"/>
      <c r="V51" s="242"/>
      <c r="W51" s="542"/>
      <c r="X51" s="542"/>
      <c r="Y51" s="195"/>
      <c r="Z51" s="195"/>
    </row>
    <row r="52" spans="1:26" ht="20.25" customHeight="1">
      <c r="A52" s="194"/>
      <c r="B52" s="516"/>
      <c r="C52" s="516"/>
      <c r="D52" s="62"/>
      <c r="E52" s="536"/>
      <c r="F52" s="536"/>
      <c r="G52" s="242"/>
      <c r="H52" s="503"/>
      <c r="I52" s="503"/>
      <c r="J52" s="62"/>
      <c r="K52" s="502"/>
      <c r="L52" s="502"/>
      <c r="M52" s="242"/>
      <c r="N52" s="512"/>
      <c r="O52" s="512"/>
      <c r="P52" s="62"/>
      <c r="Q52" s="502"/>
      <c r="R52" s="502"/>
      <c r="S52" s="242"/>
      <c r="T52" s="511"/>
      <c r="U52" s="511"/>
      <c r="V52" s="242"/>
      <c r="W52" s="542"/>
      <c r="X52" s="542"/>
      <c r="Y52" s="195"/>
      <c r="Z52" s="195"/>
    </row>
    <row r="53" spans="1:26" ht="20.25" customHeight="1">
      <c r="A53" s="194"/>
      <c r="B53" s="516"/>
      <c r="C53" s="516"/>
      <c r="D53" s="62"/>
      <c r="E53" s="536"/>
      <c r="F53" s="536"/>
      <c r="G53" s="242"/>
      <c r="H53" s="503"/>
      <c r="I53" s="503"/>
      <c r="J53" s="62"/>
      <c r="K53" s="502"/>
      <c r="L53" s="502"/>
      <c r="M53" s="242"/>
      <c r="N53" s="512"/>
      <c r="O53" s="512"/>
      <c r="P53" s="62"/>
      <c r="Q53" s="502"/>
      <c r="R53" s="502"/>
      <c r="S53" s="242"/>
      <c r="T53" s="511"/>
      <c r="U53" s="511"/>
      <c r="V53" s="242"/>
      <c r="W53" s="542"/>
      <c r="X53" s="542"/>
      <c r="Y53" s="195"/>
      <c r="Z53" s="195"/>
    </row>
    <row r="54" spans="1:26" ht="20.25" customHeight="1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455" t="s">
        <v>294</v>
      </c>
      <c r="W54" s="455"/>
      <c r="X54" s="455"/>
      <c r="Y54" s="455"/>
      <c r="Z54" s="455"/>
    </row>
    <row r="55" spans="1:26" ht="20.25" customHeight="1">
      <c r="A55" s="450" t="s">
        <v>0</v>
      </c>
      <c r="B55" s="468">
        <v>0.375</v>
      </c>
      <c r="C55" s="468"/>
      <c r="D55" s="468"/>
      <c r="E55" s="501" t="str">
        <f>K44</f>
        <v>ＫＳＣ鹿沼</v>
      </c>
      <c r="F55" s="501"/>
      <c r="G55" s="501"/>
      <c r="H55" s="501"/>
      <c r="I55" s="501"/>
      <c r="J55" s="465">
        <f>L55+L56</f>
        <v>0</v>
      </c>
      <c r="K55" s="457" t="s">
        <v>5</v>
      </c>
      <c r="L55" s="303">
        <v>0</v>
      </c>
      <c r="M55" s="300" t="s">
        <v>11</v>
      </c>
      <c r="N55" s="303">
        <v>0</v>
      </c>
      <c r="O55" s="457" t="s">
        <v>6</v>
      </c>
      <c r="P55" s="465">
        <f>N55+N56</f>
        <v>0</v>
      </c>
      <c r="Q55" s="489" t="str">
        <f>N44</f>
        <v>本郷北フットボールクラブ</v>
      </c>
      <c r="R55" s="489"/>
      <c r="S55" s="489"/>
      <c r="T55" s="489"/>
      <c r="U55" s="489"/>
      <c r="V55" s="454" t="s">
        <v>303</v>
      </c>
      <c r="W55" s="454"/>
      <c r="X55" s="454"/>
      <c r="Y55" s="454"/>
      <c r="Z55" s="454"/>
    </row>
    <row r="56" spans="1:26" ht="20.25" customHeight="1">
      <c r="A56" s="450"/>
      <c r="B56" s="468"/>
      <c r="C56" s="468"/>
      <c r="D56" s="468"/>
      <c r="E56" s="501"/>
      <c r="F56" s="501"/>
      <c r="G56" s="501"/>
      <c r="H56" s="501"/>
      <c r="I56" s="501"/>
      <c r="J56" s="465"/>
      <c r="K56" s="457"/>
      <c r="L56" s="303">
        <v>0</v>
      </c>
      <c r="M56" s="300" t="s">
        <v>11</v>
      </c>
      <c r="N56" s="303">
        <v>0</v>
      </c>
      <c r="O56" s="457"/>
      <c r="P56" s="465"/>
      <c r="Q56" s="489"/>
      <c r="R56" s="489"/>
      <c r="S56" s="489"/>
      <c r="T56" s="489"/>
      <c r="U56" s="489"/>
      <c r="V56" s="454"/>
      <c r="W56" s="454"/>
      <c r="X56" s="454"/>
      <c r="Y56" s="454"/>
      <c r="Z56" s="454"/>
    </row>
    <row r="57" spans="1:26" ht="20.25" customHeight="1">
      <c r="A57" s="14"/>
      <c r="B57" s="63"/>
      <c r="C57" s="63"/>
      <c r="D57" s="63"/>
      <c r="E57" s="450" t="s">
        <v>675</v>
      </c>
      <c r="F57" s="450"/>
      <c r="G57" s="450"/>
      <c r="H57" s="450"/>
      <c r="I57" s="450"/>
      <c r="J57" s="300"/>
      <c r="K57" s="301"/>
      <c r="L57" s="300"/>
      <c r="M57" s="300"/>
      <c r="N57" s="300"/>
      <c r="O57" s="301"/>
      <c r="P57" s="300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spans="1:26" ht="20.25" customHeight="1">
      <c r="A58" s="308"/>
      <c r="B58" s="309"/>
      <c r="C58" s="309"/>
      <c r="D58" s="309"/>
      <c r="E58" s="308"/>
      <c r="F58" s="308"/>
      <c r="G58" s="308"/>
      <c r="H58" s="308"/>
      <c r="I58" s="308"/>
      <c r="J58" s="305"/>
      <c r="K58" s="306"/>
      <c r="L58" s="305"/>
      <c r="M58" s="305"/>
      <c r="N58" s="305"/>
      <c r="O58" s="306"/>
      <c r="P58" s="305"/>
      <c r="Q58" s="305"/>
      <c r="R58" s="305"/>
      <c r="S58" s="305"/>
      <c r="T58" s="305"/>
      <c r="U58" s="305"/>
      <c r="V58" s="305"/>
      <c r="W58" s="305"/>
      <c r="X58" s="305"/>
      <c r="Y58" s="305"/>
      <c r="Z58" s="305"/>
    </row>
    <row r="59" spans="1:26" ht="20.25" customHeight="1">
      <c r="A59" s="450" t="s">
        <v>1</v>
      </c>
      <c r="B59" s="468">
        <v>0.40972222222222227</v>
      </c>
      <c r="C59" s="468"/>
      <c r="D59" s="468"/>
      <c r="E59" s="496" t="str">
        <f>Q44</f>
        <v>ＦＣみらい　Ｖ</v>
      </c>
      <c r="F59" s="496"/>
      <c r="G59" s="496"/>
      <c r="H59" s="496"/>
      <c r="I59" s="496"/>
      <c r="J59" s="454">
        <f>L59+L60</f>
        <v>5</v>
      </c>
      <c r="K59" s="457" t="s">
        <v>5</v>
      </c>
      <c r="L59" s="300">
        <v>2</v>
      </c>
      <c r="M59" s="300" t="s">
        <v>11</v>
      </c>
      <c r="N59" s="300">
        <v>0</v>
      </c>
      <c r="O59" s="457" t="s">
        <v>6</v>
      </c>
      <c r="P59" s="454">
        <f>N59+N60</f>
        <v>0</v>
      </c>
      <c r="Q59" s="508" t="str">
        <f>T44</f>
        <v>クレアＦＣアルドーレ</v>
      </c>
      <c r="R59" s="508"/>
      <c r="S59" s="508"/>
      <c r="T59" s="508"/>
      <c r="U59" s="508"/>
      <c r="V59" s="454" t="s">
        <v>304</v>
      </c>
      <c r="W59" s="454"/>
      <c r="X59" s="454"/>
      <c r="Y59" s="454"/>
      <c r="Z59" s="454"/>
    </row>
    <row r="60" spans="1:26" ht="20.25" customHeight="1">
      <c r="A60" s="450"/>
      <c r="B60" s="468"/>
      <c r="C60" s="468"/>
      <c r="D60" s="468"/>
      <c r="E60" s="496"/>
      <c r="F60" s="496"/>
      <c r="G60" s="496"/>
      <c r="H60" s="496"/>
      <c r="I60" s="496"/>
      <c r="J60" s="454"/>
      <c r="K60" s="457"/>
      <c r="L60" s="300">
        <v>3</v>
      </c>
      <c r="M60" s="300" t="s">
        <v>11</v>
      </c>
      <c r="N60" s="300">
        <v>0</v>
      </c>
      <c r="O60" s="457"/>
      <c r="P60" s="454"/>
      <c r="Q60" s="508"/>
      <c r="R60" s="508"/>
      <c r="S60" s="508"/>
      <c r="T60" s="508"/>
      <c r="U60" s="508"/>
      <c r="V60" s="454"/>
      <c r="W60" s="454"/>
      <c r="X60" s="454"/>
      <c r="Y60" s="454"/>
      <c r="Z60" s="454"/>
    </row>
    <row r="61" spans="1:26" ht="20.25" customHeight="1">
      <c r="A61" s="14"/>
      <c r="C61" s="12"/>
      <c r="D61" s="12"/>
      <c r="E61" s="13"/>
      <c r="F61" s="13"/>
      <c r="G61" s="13"/>
      <c r="H61" s="13"/>
      <c r="I61" s="13"/>
      <c r="J61" s="300"/>
      <c r="K61" s="301"/>
      <c r="L61" s="300"/>
      <c r="M61" s="300"/>
      <c r="N61" s="300"/>
      <c r="O61" s="301"/>
      <c r="P61" s="300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spans="1:26" ht="20.25" customHeight="1">
      <c r="A62" s="450" t="s">
        <v>2</v>
      </c>
      <c r="B62" s="468">
        <v>0.44444444444444442</v>
      </c>
      <c r="C62" s="468"/>
      <c r="D62" s="468"/>
      <c r="E62" s="527" t="str">
        <f>B44</f>
        <v>大山フットボールクラブアミーゴ</v>
      </c>
      <c r="F62" s="527"/>
      <c r="G62" s="527"/>
      <c r="H62" s="527"/>
      <c r="I62" s="527"/>
      <c r="J62" s="454">
        <f>L62+L63</f>
        <v>3</v>
      </c>
      <c r="K62" s="457" t="s">
        <v>5</v>
      </c>
      <c r="L62" s="300">
        <v>0</v>
      </c>
      <c r="M62" s="300" t="s">
        <v>11</v>
      </c>
      <c r="N62" s="300">
        <v>0</v>
      </c>
      <c r="O62" s="457" t="s">
        <v>6</v>
      </c>
      <c r="P62" s="454">
        <f>N62+N63</f>
        <v>0</v>
      </c>
      <c r="Q62" s="508" t="str">
        <f>E44</f>
        <v>ＳＵＧＡＯプロミネンス</v>
      </c>
      <c r="R62" s="508"/>
      <c r="S62" s="508"/>
      <c r="T62" s="508"/>
      <c r="U62" s="508"/>
      <c r="V62" s="454" t="s">
        <v>295</v>
      </c>
      <c r="W62" s="454"/>
      <c r="X62" s="454"/>
      <c r="Y62" s="454"/>
      <c r="Z62" s="454"/>
    </row>
    <row r="63" spans="1:26" ht="20.25" customHeight="1">
      <c r="A63" s="450"/>
      <c r="B63" s="468"/>
      <c r="C63" s="468"/>
      <c r="D63" s="468"/>
      <c r="E63" s="527"/>
      <c r="F63" s="527"/>
      <c r="G63" s="527"/>
      <c r="H63" s="527"/>
      <c r="I63" s="527"/>
      <c r="J63" s="454"/>
      <c r="K63" s="457"/>
      <c r="L63" s="300">
        <v>3</v>
      </c>
      <c r="M63" s="300" t="s">
        <v>11</v>
      </c>
      <c r="N63" s="300">
        <v>0</v>
      </c>
      <c r="O63" s="457"/>
      <c r="P63" s="454"/>
      <c r="Q63" s="508"/>
      <c r="R63" s="508"/>
      <c r="S63" s="508"/>
      <c r="T63" s="508"/>
      <c r="U63" s="508"/>
      <c r="V63" s="454"/>
      <c r="W63" s="454"/>
      <c r="X63" s="454"/>
      <c r="Y63" s="454"/>
      <c r="Z63" s="454"/>
    </row>
    <row r="64" spans="1:26" ht="20.25" customHeight="1">
      <c r="A64" s="14"/>
      <c r="C64" s="12"/>
      <c r="D64" s="12"/>
      <c r="E64" s="13"/>
      <c r="F64" s="13"/>
      <c r="G64" s="13"/>
      <c r="H64" s="13"/>
      <c r="I64" s="13"/>
      <c r="J64" s="300"/>
      <c r="K64" s="301"/>
      <c r="L64" s="300"/>
      <c r="M64" s="300"/>
      <c r="N64" s="300"/>
      <c r="O64" s="301"/>
      <c r="P64" s="300"/>
      <c r="Q64" s="13"/>
      <c r="R64" s="13"/>
      <c r="S64" s="13"/>
      <c r="T64" s="13"/>
      <c r="U64" s="13"/>
      <c r="V64" s="239"/>
      <c r="W64" s="239"/>
      <c r="X64" s="239"/>
      <c r="Y64" s="239"/>
      <c r="Z64" s="239"/>
    </row>
    <row r="65" spans="1:26" ht="20.25" customHeight="1">
      <c r="A65" s="450" t="s">
        <v>3</v>
      </c>
      <c r="B65" s="468">
        <v>0.47916666666666669</v>
      </c>
      <c r="C65" s="468"/>
      <c r="D65" s="468"/>
      <c r="E65" s="494" t="str">
        <f>H44</f>
        <v>ＦＣカンピオーネ</v>
      </c>
      <c r="F65" s="494"/>
      <c r="G65" s="494"/>
      <c r="H65" s="494"/>
      <c r="I65" s="494"/>
      <c r="J65" s="454">
        <f>L65+L66</f>
        <v>0</v>
      </c>
      <c r="K65" s="457" t="s">
        <v>5</v>
      </c>
      <c r="L65" s="300">
        <v>0</v>
      </c>
      <c r="M65" s="300" t="s">
        <v>11</v>
      </c>
      <c r="N65" s="300">
        <v>1</v>
      </c>
      <c r="O65" s="457" t="s">
        <v>6</v>
      </c>
      <c r="P65" s="454">
        <f>N65+N66</f>
        <v>3</v>
      </c>
      <c r="Q65" s="489" t="str">
        <f>Q55</f>
        <v>本郷北フットボールクラブ</v>
      </c>
      <c r="R65" s="489"/>
      <c r="S65" s="489"/>
      <c r="T65" s="489"/>
      <c r="U65" s="489"/>
      <c r="V65" s="454" t="s">
        <v>305</v>
      </c>
      <c r="W65" s="454"/>
      <c r="X65" s="454"/>
      <c r="Y65" s="454"/>
      <c r="Z65" s="454"/>
    </row>
    <row r="66" spans="1:26" ht="20.25" customHeight="1">
      <c r="A66" s="450"/>
      <c r="B66" s="468"/>
      <c r="C66" s="468"/>
      <c r="D66" s="468"/>
      <c r="E66" s="494"/>
      <c r="F66" s="494"/>
      <c r="G66" s="494"/>
      <c r="H66" s="494"/>
      <c r="I66" s="494"/>
      <c r="J66" s="454"/>
      <c r="K66" s="457"/>
      <c r="L66" s="300">
        <v>0</v>
      </c>
      <c r="M66" s="300" t="s">
        <v>11</v>
      </c>
      <c r="N66" s="300">
        <v>2</v>
      </c>
      <c r="O66" s="457"/>
      <c r="P66" s="454"/>
      <c r="Q66" s="489"/>
      <c r="R66" s="489"/>
      <c r="S66" s="489"/>
      <c r="T66" s="489"/>
      <c r="U66" s="489"/>
      <c r="V66" s="454"/>
      <c r="W66" s="454"/>
      <c r="X66" s="454"/>
      <c r="Y66" s="454"/>
      <c r="Z66" s="454"/>
    </row>
    <row r="67" spans="1:26" s="4" customFormat="1" ht="20.25" customHeight="1">
      <c r="B67" s="64"/>
      <c r="J67" s="154"/>
      <c r="K67" s="154"/>
      <c r="L67" s="154"/>
      <c r="M67" s="154"/>
      <c r="N67" s="154"/>
      <c r="O67" s="154"/>
      <c r="P67" s="154"/>
      <c r="V67" s="238"/>
      <c r="W67" s="238"/>
      <c r="X67" s="238"/>
      <c r="Y67" s="238"/>
      <c r="Z67" s="238"/>
    </row>
    <row r="68" spans="1:26" ht="20.25" customHeight="1">
      <c r="A68" s="450" t="s">
        <v>4</v>
      </c>
      <c r="B68" s="468">
        <v>0.51388888888888895</v>
      </c>
      <c r="C68" s="468"/>
      <c r="D68" s="468"/>
      <c r="E68" s="525" t="str">
        <f>E59</f>
        <v>ＦＣみらい　Ｖ</v>
      </c>
      <c r="F68" s="525"/>
      <c r="G68" s="525"/>
      <c r="H68" s="525"/>
      <c r="I68" s="525"/>
      <c r="J68" s="454">
        <f>L68+L69</f>
        <v>0</v>
      </c>
      <c r="K68" s="457" t="s">
        <v>5</v>
      </c>
      <c r="L68" s="300">
        <v>0</v>
      </c>
      <c r="M68" s="300" t="s">
        <v>11</v>
      </c>
      <c r="N68" s="300">
        <v>1</v>
      </c>
      <c r="O68" s="457" t="s">
        <v>6</v>
      </c>
      <c r="P68" s="454">
        <f>N68+N69</f>
        <v>1</v>
      </c>
      <c r="Q68" s="491" t="str">
        <f>W44</f>
        <v>ＩＳＯＳＣＳＥＧＵＮＤ</v>
      </c>
      <c r="R68" s="491"/>
      <c r="S68" s="491"/>
      <c r="T68" s="491"/>
      <c r="U68" s="491"/>
      <c r="V68" s="454" t="s">
        <v>306</v>
      </c>
      <c r="W68" s="454"/>
      <c r="X68" s="454"/>
      <c r="Y68" s="454"/>
      <c r="Z68" s="454"/>
    </row>
    <row r="69" spans="1:26" ht="20.25" customHeight="1">
      <c r="A69" s="450"/>
      <c r="B69" s="468"/>
      <c r="C69" s="468"/>
      <c r="D69" s="468"/>
      <c r="E69" s="525"/>
      <c r="F69" s="525"/>
      <c r="G69" s="525"/>
      <c r="H69" s="525"/>
      <c r="I69" s="525"/>
      <c r="J69" s="454"/>
      <c r="K69" s="457"/>
      <c r="L69" s="300">
        <v>0</v>
      </c>
      <c r="M69" s="300" t="s">
        <v>11</v>
      </c>
      <c r="N69" s="300">
        <v>0</v>
      </c>
      <c r="O69" s="457"/>
      <c r="P69" s="454"/>
      <c r="Q69" s="491"/>
      <c r="R69" s="491"/>
      <c r="S69" s="491"/>
      <c r="T69" s="491"/>
      <c r="U69" s="491"/>
      <c r="V69" s="454"/>
      <c r="W69" s="454"/>
      <c r="X69" s="454"/>
      <c r="Y69" s="454"/>
      <c r="Z69" s="454"/>
    </row>
  </sheetData>
  <mergeCells count="143">
    <mergeCell ref="E57:I57"/>
    <mergeCell ref="E1:H1"/>
    <mergeCell ref="K1:N1"/>
    <mergeCell ref="P1:R1"/>
    <mergeCell ref="T1:Y1"/>
    <mergeCell ref="C4:G4"/>
    <mergeCell ref="M4:Q4"/>
    <mergeCell ref="U4:W4"/>
    <mergeCell ref="F6:H6"/>
    <mergeCell ref="L6:N6"/>
    <mergeCell ref="B8:C8"/>
    <mergeCell ref="E8:F8"/>
    <mergeCell ref="H8:I8"/>
    <mergeCell ref="K8:L8"/>
    <mergeCell ref="N8:O8"/>
    <mergeCell ref="Q8:R8"/>
    <mergeCell ref="T8:U8"/>
    <mergeCell ref="W8:X8"/>
    <mergeCell ref="B9:C18"/>
    <mergeCell ref="E9:F18"/>
    <mergeCell ref="H9:I18"/>
    <mergeCell ref="K9:L18"/>
    <mergeCell ref="N9:O18"/>
    <mergeCell ref="Q9:R18"/>
    <mergeCell ref="T9:U18"/>
    <mergeCell ref="W9:X18"/>
    <mergeCell ref="V19:Z19"/>
    <mergeCell ref="A20:A21"/>
    <mergeCell ref="B20:D21"/>
    <mergeCell ref="E20:I21"/>
    <mergeCell ref="J20:J21"/>
    <mergeCell ref="K20:K21"/>
    <mergeCell ref="O20:O21"/>
    <mergeCell ref="P20:P21"/>
    <mergeCell ref="Q20:U21"/>
    <mergeCell ref="V20:Z21"/>
    <mergeCell ref="A24:A25"/>
    <mergeCell ref="B24:D25"/>
    <mergeCell ref="E24:I25"/>
    <mergeCell ref="J24:J25"/>
    <mergeCell ref="K24:K25"/>
    <mergeCell ref="O24:O25"/>
    <mergeCell ref="P24:P25"/>
    <mergeCell ref="Q24:U25"/>
    <mergeCell ref="V24:Z25"/>
    <mergeCell ref="A27:A28"/>
    <mergeCell ref="B27:D28"/>
    <mergeCell ref="E27:I28"/>
    <mergeCell ref="J27:J28"/>
    <mergeCell ref="K27:K28"/>
    <mergeCell ref="O27:O28"/>
    <mergeCell ref="P27:P28"/>
    <mergeCell ref="Q27:U28"/>
    <mergeCell ref="V27:Z28"/>
    <mergeCell ref="A30:A31"/>
    <mergeCell ref="B30:D31"/>
    <mergeCell ref="E30:I31"/>
    <mergeCell ref="J30:J31"/>
    <mergeCell ref="K30:K31"/>
    <mergeCell ref="O30:O31"/>
    <mergeCell ref="P30:P31"/>
    <mergeCell ref="Q30:U31"/>
    <mergeCell ref="V30:Z31"/>
    <mergeCell ref="A33:A34"/>
    <mergeCell ref="B33:D34"/>
    <mergeCell ref="E33:I34"/>
    <mergeCell ref="J33:J34"/>
    <mergeCell ref="K33:K34"/>
    <mergeCell ref="O33:O34"/>
    <mergeCell ref="P33:P34"/>
    <mergeCell ref="Q33:U34"/>
    <mergeCell ref="V33:Z34"/>
    <mergeCell ref="E36:H36"/>
    <mergeCell ref="K36:N36"/>
    <mergeCell ref="P36:R36"/>
    <mergeCell ref="T36:Y36"/>
    <mergeCell ref="C39:E39"/>
    <mergeCell ref="I39:M39"/>
    <mergeCell ref="S39:W39"/>
    <mergeCell ref="L41:N41"/>
    <mergeCell ref="R41:T41"/>
    <mergeCell ref="B43:C43"/>
    <mergeCell ref="E43:F43"/>
    <mergeCell ref="H43:I43"/>
    <mergeCell ref="K43:L43"/>
    <mergeCell ref="N43:O43"/>
    <mergeCell ref="Q43:R43"/>
    <mergeCell ref="T43:U43"/>
    <mergeCell ref="W43:X43"/>
    <mergeCell ref="B44:C53"/>
    <mergeCell ref="E44:F53"/>
    <mergeCell ref="H44:I53"/>
    <mergeCell ref="K44:L53"/>
    <mergeCell ref="N44:O53"/>
    <mergeCell ref="Q44:R53"/>
    <mergeCell ref="T44:U53"/>
    <mergeCell ref="W44:X53"/>
    <mergeCell ref="V54:Z54"/>
    <mergeCell ref="A55:A56"/>
    <mergeCell ref="B55:D56"/>
    <mergeCell ref="E55:I56"/>
    <mergeCell ref="J55:J56"/>
    <mergeCell ref="K55:K56"/>
    <mergeCell ref="O55:O56"/>
    <mergeCell ref="P55:P56"/>
    <mergeCell ref="Q55:U56"/>
    <mergeCell ref="V55:Z56"/>
    <mergeCell ref="A59:A60"/>
    <mergeCell ref="B59:D60"/>
    <mergeCell ref="E59:I60"/>
    <mergeCell ref="J59:J60"/>
    <mergeCell ref="K59:K60"/>
    <mergeCell ref="O59:O60"/>
    <mergeCell ref="P59:P60"/>
    <mergeCell ref="Q59:U60"/>
    <mergeCell ref="V59:Z60"/>
    <mergeCell ref="A62:A63"/>
    <mergeCell ref="B62:D63"/>
    <mergeCell ref="E62:I63"/>
    <mergeCell ref="J62:J63"/>
    <mergeCell ref="K62:K63"/>
    <mergeCell ref="O62:O63"/>
    <mergeCell ref="P62:P63"/>
    <mergeCell ref="Q62:U63"/>
    <mergeCell ref="V62:Z63"/>
    <mergeCell ref="A65:A66"/>
    <mergeCell ref="B65:D66"/>
    <mergeCell ref="E65:I66"/>
    <mergeCell ref="J65:J66"/>
    <mergeCell ref="K65:K66"/>
    <mergeCell ref="O65:O66"/>
    <mergeCell ref="P65:P66"/>
    <mergeCell ref="Q65:U66"/>
    <mergeCell ref="V65:Z66"/>
    <mergeCell ref="A68:A69"/>
    <mergeCell ref="B68:D69"/>
    <mergeCell ref="E68:I69"/>
    <mergeCell ref="J68:J69"/>
    <mergeCell ref="K68:K69"/>
    <mergeCell ref="O68:O69"/>
    <mergeCell ref="P68:P69"/>
    <mergeCell ref="Q68:U69"/>
    <mergeCell ref="V68:Z69"/>
  </mergeCells>
  <phoneticPr fontId="2"/>
  <printOptions horizontalCentered="1" verticalCentered="1"/>
  <pageMargins left="0.78740157480314965" right="0.59055118110236227" top="0.98425196850393704" bottom="0.98425196850393704" header="0.51181102362204722" footer="0.51181102362204722"/>
  <pageSetup paperSize="9" scale="52" orientation="portrait" horizontalDpi="360" verticalDpi="36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71"/>
  <sheetViews>
    <sheetView view="pageBreakPreview" zoomScaleNormal="100" zoomScaleSheetLayoutView="100" workbookViewId="0"/>
  </sheetViews>
  <sheetFormatPr defaultRowHeight="13.2"/>
  <cols>
    <col min="1" max="27" width="5.6640625" customWidth="1"/>
  </cols>
  <sheetData>
    <row r="1" spans="1:26" ht="20.25" customHeight="1">
      <c r="A1" s="140" t="s">
        <v>208</v>
      </c>
      <c r="B1" s="140"/>
      <c r="C1" s="140"/>
      <c r="D1" s="140"/>
      <c r="E1" s="471">
        <f>組み合わせ一覧!B9</f>
        <v>44870</v>
      </c>
      <c r="F1" s="472"/>
      <c r="G1" s="472"/>
      <c r="H1" s="472"/>
      <c r="I1" s="140"/>
      <c r="J1" s="140"/>
      <c r="K1" s="472" t="s">
        <v>209</v>
      </c>
      <c r="L1" s="472"/>
      <c r="M1" s="472"/>
      <c r="N1" s="472"/>
      <c r="O1" s="7"/>
      <c r="P1" s="472" t="s">
        <v>323</v>
      </c>
      <c r="Q1" s="472"/>
      <c r="R1" s="472"/>
      <c r="S1" s="46"/>
      <c r="T1" s="478" t="str">
        <f>組み合わせ一覧!AW29</f>
        <v>真岡市総合運動公園運動広場A</v>
      </c>
      <c r="U1" s="478"/>
      <c r="V1" s="478"/>
      <c r="W1" s="478"/>
      <c r="X1" s="478"/>
      <c r="Y1" s="478"/>
    </row>
    <row r="2" spans="1:26" ht="20.25" customHeight="1">
      <c r="A2" s="240"/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</row>
    <row r="3" spans="1:26" ht="20.25" customHeight="1" thickBot="1">
      <c r="A3" s="16"/>
      <c r="B3" s="16"/>
      <c r="C3" s="16"/>
      <c r="D3" s="319"/>
      <c r="E3" s="327"/>
      <c r="F3" s="322"/>
      <c r="G3" s="16"/>
      <c r="H3" s="154"/>
      <c r="I3" s="16"/>
      <c r="J3" s="16"/>
      <c r="K3" s="16"/>
      <c r="L3" s="16"/>
      <c r="M3" s="319"/>
      <c r="N3" s="327"/>
      <c r="O3" s="322"/>
      <c r="P3" s="322"/>
      <c r="Q3" s="16"/>
      <c r="R3" s="16"/>
      <c r="S3" s="16"/>
      <c r="T3" s="16"/>
      <c r="U3" s="16"/>
      <c r="V3" s="319"/>
      <c r="W3" s="327"/>
      <c r="X3" s="322"/>
      <c r="Y3" s="322"/>
      <c r="Z3" s="16"/>
    </row>
    <row r="4" spans="1:26" ht="20.25" customHeight="1" thickTop="1">
      <c r="A4" s="16"/>
      <c r="B4" s="463" t="s">
        <v>3</v>
      </c>
      <c r="C4" s="460"/>
      <c r="D4" s="460"/>
      <c r="E4" s="449"/>
      <c r="F4" s="449"/>
      <c r="G4" s="328"/>
      <c r="H4" s="154"/>
      <c r="I4" s="16"/>
      <c r="J4" s="16"/>
      <c r="K4" s="320"/>
      <c r="L4" s="463" t="s">
        <v>4</v>
      </c>
      <c r="M4" s="460"/>
      <c r="N4" s="449"/>
      <c r="O4" s="449"/>
      <c r="P4" s="449"/>
      <c r="Q4" s="353"/>
      <c r="R4" s="21"/>
      <c r="S4" s="21"/>
      <c r="T4" s="340"/>
      <c r="U4" s="460" t="s">
        <v>302</v>
      </c>
      <c r="V4" s="460"/>
      <c r="W4" s="449"/>
      <c r="X4" s="449"/>
      <c r="Y4" s="449"/>
      <c r="Z4" s="354"/>
    </row>
    <row r="5" spans="1:26" ht="20.25" customHeight="1" thickBot="1">
      <c r="A5" s="16"/>
      <c r="B5" s="17"/>
      <c r="C5" s="16"/>
      <c r="D5" s="21"/>
      <c r="E5" s="21"/>
      <c r="F5" s="21"/>
      <c r="G5" s="327"/>
      <c r="H5" s="154"/>
      <c r="I5" s="16"/>
      <c r="J5" s="16"/>
      <c r="K5" s="347"/>
      <c r="L5" s="16"/>
      <c r="M5" s="16"/>
      <c r="N5" s="16"/>
      <c r="O5" s="16"/>
      <c r="P5" s="16"/>
      <c r="Q5" s="353"/>
      <c r="R5" s="16"/>
      <c r="S5" s="16"/>
      <c r="T5" s="319"/>
      <c r="U5" s="335"/>
      <c r="V5" s="322"/>
      <c r="W5" s="154"/>
      <c r="X5" s="16"/>
      <c r="Y5" s="16"/>
      <c r="Z5" s="328"/>
    </row>
    <row r="6" spans="1:26" ht="20.25" customHeight="1" thickTop="1">
      <c r="A6" s="16"/>
      <c r="B6" s="17"/>
      <c r="C6" s="16"/>
      <c r="D6" s="21"/>
      <c r="E6" s="463" t="s">
        <v>0</v>
      </c>
      <c r="F6" s="460"/>
      <c r="G6" s="461"/>
      <c r="H6" s="354"/>
      <c r="I6" s="16"/>
      <c r="J6" s="320"/>
      <c r="K6" s="463" t="s">
        <v>1</v>
      </c>
      <c r="L6" s="460"/>
      <c r="M6" s="461"/>
      <c r="N6" s="16"/>
      <c r="O6" s="16"/>
      <c r="P6" s="16"/>
      <c r="Q6" s="353"/>
      <c r="R6" s="16"/>
      <c r="S6" s="16"/>
      <c r="T6" s="463" t="s">
        <v>2</v>
      </c>
      <c r="U6" s="449"/>
      <c r="V6" s="449"/>
      <c r="W6" s="354"/>
      <c r="X6" s="16"/>
      <c r="Y6" s="16"/>
      <c r="Z6" s="328"/>
    </row>
    <row r="7" spans="1:26" ht="20.25" customHeight="1">
      <c r="A7" s="16"/>
      <c r="B7" s="17"/>
      <c r="C7" s="16"/>
      <c r="D7" s="16"/>
      <c r="E7" s="17"/>
      <c r="F7" s="16"/>
      <c r="G7" s="18"/>
      <c r="H7" s="328"/>
      <c r="I7" s="21"/>
      <c r="J7" s="320"/>
      <c r="K7" s="17"/>
      <c r="L7" s="16"/>
      <c r="M7" s="18"/>
      <c r="N7" s="16"/>
      <c r="O7" s="21"/>
      <c r="P7" s="21"/>
      <c r="Q7" s="353"/>
      <c r="R7" s="16"/>
      <c r="S7" s="16"/>
      <c r="T7" s="17"/>
      <c r="U7" s="16"/>
      <c r="V7" s="16"/>
      <c r="W7" s="328"/>
      <c r="X7" s="16"/>
      <c r="Y7" s="16"/>
      <c r="Z7" s="328"/>
    </row>
    <row r="8" spans="1:26" ht="20.25" customHeight="1">
      <c r="A8" s="449">
        <v>1</v>
      </c>
      <c r="B8" s="449"/>
      <c r="C8" s="21"/>
      <c r="D8" s="449">
        <v>2</v>
      </c>
      <c r="E8" s="449"/>
      <c r="F8" s="21"/>
      <c r="G8" s="449">
        <v>3</v>
      </c>
      <c r="H8" s="449"/>
      <c r="I8" s="20"/>
      <c r="J8" s="450">
        <v>4</v>
      </c>
      <c r="K8" s="450"/>
      <c r="L8" s="21"/>
      <c r="M8" s="449">
        <v>5</v>
      </c>
      <c r="N8" s="449"/>
      <c r="O8" s="21"/>
      <c r="P8" s="449">
        <v>6</v>
      </c>
      <c r="Q8" s="449"/>
      <c r="R8" s="21"/>
      <c r="S8" s="449">
        <v>7</v>
      </c>
      <c r="T8" s="449"/>
      <c r="U8" s="21"/>
      <c r="V8" s="449">
        <v>8</v>
      </c>
      <c r="W8" s="449"/>
      <c r="X8" s="142"/>
      <c r="Y8" s="449">
        <v>9</v>
      </c>
      <c r="Z8" s="449"/>
    </row>
    <row r="9" spans="1:26" ht="20.25" customHeight="1">
      <c r="A9" s="522" t="str">
        <f>組み合わせ一覧!AV45</f>
        <v>合戦場フットボールクラブ</v>
      </c>
      <c r="B9" s="522"/>
      <c r="C9" s="62"/>
      <c r="D9" s="502" t="str">
        <f>組み合わせ一覧!AV43</f>
        <v>ＨＦＣ．ＺＥＲＯ</v>
      </c>
      <c r="E9" s="502"/>
      <c r="F9" s="242"/>
      <c r="G9" s="498" t="str">
        <f>組み合わせ一覧!AV41</f>
        <v>都賀クラブジュニア</v>
      </c>
      <c r="H9" s="498"/>
      <c r="I9" s="142"/>
      <c r="J9" s="549" t="str">
        <f>組み合わせ一覧!AV39</f>
        <v>ＪＦＣ　足利ラトゥール</v>
      </c>
      <c r="K9" s="549"/>
      <c r="L9" s="242"/>
      <c r="M9" s="536" t="str">
        <f>組み合わせ一覧!AV37</f>
        <v>赤見フットボールクラブ</v>
      </c>
      <c r="N9" s="536"/>
      <c r="O9" s="242"/>
      <c r="P9" s="498" t="str">
        <f>組み合わせ一覧!AV35</f>
        <v>ＪＦＣファイターズ</v>
      </c>
      <c r="Q9" s="498"/>
      <c r="R9" s="242"/>
      <c r="S9" s="502" t="str">
        <f>組み合わせ一覧!AV33</f>
        <v>ＦＣスポルト宇都宮</v>
      </c>
      <c r="T9" s="502"/>
      <c r="U9" s="62"/>
      <c r="V9" s="502" t="str">
        <f>組み合わせ一覧!AV31</f>
        <v>ＦＣグラシアス</v>
      </c>
      <c r="W9" s="502"/>
      <c r="X9" s="142"/>
      <c r="Y9" s="542" t="str">
        <f>組み合わせ一覧!AV29</f>
        <v>ＣＡ．アトレチコ　佐野</v>
      </c>
      <c r="Z9" s="542"/>
    </row>
    <row r="10" spans="1:26" ht="20.25" customHeight="1">
      <c r="A10" s="522"/>
      <c r="B10" s="522"/>
      <c r="C10" s="62"/>
      <c r="D10" s="502"/>
      <c r="E10" s="502"/>
      <c r="F10" s="242"/>
      <c r="G10" s="498"/>
      <c r="H10" s="498"/>
      <c r="I10" s="242"/>
      <c r="J10" s="549"/>
      <c r="K10" s="549"/>
      <c r="L10" s="62"/>
      <c r="M10" s="536"/>
      <c r="N10" s="536"/>
      <c r="O10" s="242"/>
      <c r="P10" s="498"/>
      <c r="Q10" s="498"/>
      <c r="R10" s="62"/>
      <c r="S10" s="502"/>
      <c r="T10" s="502"/>
      <c r="U10" s="242"/>
      <c r="V10" s="502"/>
      <c r="W10" s="502"/>
      <c r="X10" s="242"/>
      <c r="Y10" s="542"/>
      <c r="Z10" s="542"/>
    </row>
    <row r="11" spans="1:26" ht="20.25" customHeight="1">
      <c r="A11" s="522"/>
      <c r="B11" s="522"/>
      <c r="C11" s="62"/>
      <c r="D11" s="502"/>
      <c r="E11" s="502"/>
      <c r="F11" s="242"/>
      <c r="G11" s="498"/>
      <c r="H11" s="498"/>
      <c r="I11" s="242"/>
      <c r="J11" s="549"/>
      <c r="K11" s="549"/>
      <c r="L11" s="62"/>
      <c r="M11" s="536"/>
      <c r="N11" s="536"/>
      <c r="O11" s="242"/>
      <c r="P11" s="498"/>
      <c r="Q11" s="498"/>
      <c r="R11" s="62"/>
      <c r="S11" s="502"/>
      <c r="T11" s="502"/>
      <c r="U11" s="242"/>
      <c r="V11" s="502"/>
      <c r="W11" s="502"/>
      <c r="X11" s="242"/>
      <c r="Y11" s="542"/>
      <c r="Z11" s="542"/>
    </row>
    <row r="12" spans="1:26" ht="20.25" customHeight="1">
      <c r="A12" s="522"/>
      <c r="B12" s="522"/>
      <c r="C12" s="62"/>
      <c r="D12" s="502"/>
      <c r="E12" s="502"/>
      <c r="F12" s="242"/>
      <c r="G12" s="498"/>
      <c r="H12" s="498"/>
      <c r="I12" s="242"/>
      <c r="J12" s="549"/>
      <c r="K12" s="549"/>
      <c r="L12" s="62"/>
      <c r="M12" s="536"/>
      <c r="N12" s="536"/>
      <c r="O12" s="242"/>
      <c r="P12" s="498"/>
      <c r="Q12" s="498"/>
      <c r="R12" s="62"/>
      <c r="S12" s="502"/>
      <c r="T12" s="502"/>
      <c r="U12" s="242"/>
      <c r="V12" s="502"/>
      <c r="W12" s="502"/>
      <c r="X12" s="242"/>
      <c r="Y12" s="542"/>
      <c r="Z12" s="542"/>
    </row>
    <row r="13" spans="1:26" ht="20.25" customHeight="1">
      <c r="A13" s="522"/>
      <c r="B13" s="522"/>
      <c r="C13" s="62"/>
      <c r="D13" s="502"/>
      <c r="E13" s="502"/>
      <c r="F13" s="242"/>
      <c r="G13" s="498"/>
      <c r="H13" s="498"/>
      <c r="I13" s="242"/>
      <c r="J13" s="549"/>
      <c r="K13" s="549"/>
      <c r="L13" s="62"/>
      <c r="M13" s="536"/>
      <c r="N13" s="536"/>
      <c r="O13" s="242"/>
      <c r="P13" s="498"/>
      <c r="Q13" s="498"/>
      <c r="R13" s="62"/>
      <c r="S13" s="502"/>
      <c r="T13" s="502"/>
      <c r="U13" s="242"/>
      <c r="V13" s="502"/>
      <c r="W13" s="502"/>
      <c r="X13" s="242"/>
      <c r="Y13" s="542"/>
      <c r="Z13" s="542"/>
    </row>
    <row r="14" spans="1:26" ht="20.25" customHeight="1">
      <c r="A14" s="522"/>
      <c r="B14" s="522"/>
      <c r="C14" s="62"/>
      <c r="D14" s="502"/>
      <c r="E14" s="502"/>
      <c r="F14" s="242"/>
      <c r="G14" s="498"/>
      <c r="H14" s="498"/>
      <c r="I14" s="242"/>
      <c r="J14" s="549"/>
      <c r="K14" s="549"/>
      <c r="L14" s="62"/>
      <c r="M14" s="536"/>
      <c r="N14" s="536"/>
      <c r="O14" s="242"/>
      <c r="P14" s="498"/>
      <c r="Q14" s="498"/>
      <c r="R14" s="62"/>
      <c r="S14" s="502"/>
      <c r="T14" s="502"/>
      <c r="U14" s="242"/>
      <c r="V14" s="502"/>
      <c r="W14" s="502"/>
      <c r="X14" s="242"/>
      <c r="Y14" s="542"/>
      <c r="Z14" s="542"/>
    </row>
    <row r="15" spans="1:26" ht="20.25" customHeight="1">
      <c r="A15" s="522"/>
      <c r="B15" s="522"/>
      <c r="C15" s="62"/>
      <c r="D15" s="502"/>
      <c r="E15" s="502"/>
      <c r="F15" s="242"/>
      <c r="G15" s="498"/>
      <c r="H15" s="498"/>
      <c r="I15" s="242"/>
      <c r="J15" s="549"/>
      <c r="K15" s="549"/>
      <c r="L15" s="62"/>
      <c r="M15" s="536"/>
      <c r="N15" s="536"/>
      <c r="O15" s="242"/>
      <c r="P15" s="498"/>
      <c r="Q15" s="498"/>
      <c r="R15" s="62"/>
      <c r="S15" s="502"/>
      <c r="T15" s="502"/>
      <c r="U15" s="242"/>
      <c r="V15" s="502"/>
      <c r="W15" s="502"/>
      <c r="X15" s="242"/>
      <c r="Y15" s="542"/>
      <c r="Z15" s="542"/>
    </row>
    <row r="16" spans="1:26" ht="20.25" customHeight="1">
      <c r="A16" s="522"/>
      <c r="B16" s="522"/>
      <c r="C16" s="62"/>
      <c r="D16" s="502"/>
      <c r="E16" s="502"/>
      <c r="F16" s="242"/>
      <c r="G16" s="498"/>
      <c r="H16" s="498"/>
      <c r="I16" s="242"/>
      <c r="J16" s="549"/>
      <c r="K16" s="549"/>
      <c r="L16" s="62"/>
      <c r="M16" s="536"/>
      <c r="N16" s="536"/>
      <c r="O16" s="242"/>
      <c r="P16" s="498"/>
      <c r="Q16" s="498"/>
      <c r="R16" s="62"/>
      <c r="S16" s="502"/>
      <c r="T16" s="502"/>
      <c r="U16" s="242"/>
      <c r="V16" s="502"/>
      <c r="W16" s="502"/>
      <c r="X16" s="242"/>
      <c r="Y16" s="542"/>
      <c r="Z16" s="542"/>
    </row>
    <row r="17" spans="1:26" ht="20.25" customHeight="1">
      <c r="A17" s="522"/>
      <c r="B17" s="522"/>
      <c r="C17" s="62"/>
      <c r="D17" s="502"/>
      <c r="E17" s="502"/>
      <c r="F17" s="242"/>
      <c r="G17" s="498"/>
      <c r="H17" s="498"/>
      <c r="I17" s="242"/>
      <c r="J17" s="549"/>
      <c r="K17" s="549"/>
      <c r="L17" s="62"/>
      <c r="M17" s="536"/>
      <c r="N17" s="536"/>
      <c r="O17" s="242"/>
      <c r="P17" s="498"/>
      <c r="Q17" s="498"/>
      <c r="R17" s="62"/>
      <c r="S17" s="502"/>
      <c r="T17" s="502"/>
      <c r="U17" s="242"/>
      <c r="V17" s="502"/>
      <c r="W17" s="502"/>
      <c r="X17" s="242"/>
      <c r="Y17" s="542"/>
      <c r="Z17" s="542"/>
    </row>
    <row r="18" spans="1:26" ht="20.25" customHeight="1">
      <c r="A18" s="522"/>
      <c r="B18" s="522"/>
      <c r="C18" s="62"/>
      <c r="D18" s="502"/>
      <c r="E18" s="502"/>
      <c r="F18" s="242"/>
      <c r="G18" s="498"/>
      <c r="H18" s="498"/>
      <c r="I18" s="242"/>
      <c r="J18" s="549"/>
      <c r="K18" s="549"/>
      <c r="L18" s="62"/>
      <c r="M18" s="536"/>
      <c r="N18" s="536"/>
      <c r="O18" s="242"/>
      <c r="P18" s="498"/>
      <c r="Q18" s="498"/>
      <c r="R18" s="62"/>
      <c r="S18" s="502"/>
      <c r="T18" s="502"/>
      <c r="U18" s="242"/>
      <c r="V18" s="502"/>
      <c r="W18" s="502"/>
      <c r="X18" s="242"/>
      <c r="Y18" s="542"/>
      <c r="Z18" s="542"/>
    </row>
    <row r="19" spans="1:26" ht="20.25" customHeight="1">
      <c r="A19" s="142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455" t="s">
        <v>294</v>
      </c>
      <c r="W19" s="455"/>
      <c r="X19" s="455"/>
      <c r="Y19" s="455"/>
      <c r="Z19" s="455"/>
    </row>
    <row r="20" spans="1:26" ht="20.25" customHeight="1">
      <c r="A20" s="450" t="s">
        <v>0</v>
      </c>
      <c r="B20" s="468">
        <v>0.375</v>
      </c>
      <c r="C20" s="468"/>
      <c r="D20" s="468"/>
      <c r="E20" s="501" t="str">
        <f>D9</f>
        <v>ＨＦＣ．ＺＥＲＯ</v>
      </c>
      <c r="F20" s="501"/>
      <c r="G20" s="501"/>
      <c r="H20" s="501"/>
      <c r="I20" s="501"/>
      <c r="J20" s="454">
        <f>L20+L21</f>
        <v>1</v>
      </c>
      <c r="K20" s="457" t="s">
        <v>5</v>
      </c>
      <c r="L20" s="300">
        <v>0</v>
      </c>
      <c r="M20" s="300" t="s">
        <v>11</v>
      </c>
      <c r="N20" s="300">
        <v>1</v>
      </c>
      <c r="O20" s="457" t="s">
        <v>6</v>
      </c>
      <c r="P20" s="454">
        <f>N20+N21</f>
        <v>6</v>
      </c>
      <c r="Q20" s="496" t="str">
        <f>G9</f>
        <v>都賀クラブジュニア</v>
      </c>
      <c r="R20" s="496"/>
      <c r="S20" s="496"/>
      <c r="T20" s="496"/>
      <c r="U20" s="496"/>
      <c r="V20" s="454" t="s">
        <v>307</v>
      </c>
      <c r="W20" s="454"/>
      <c r="X20" s="454"/>
      <c r="Y20" s="454"/>
      <c r="Z20" s="454"/>
    </row>
    <row r="21" spans="1:26" ht="20.25" customHeight="1">
      <c r="A21" s="450"/>
      <c r="B21" s="468"/>
      <c r="C21" s="468"/>
      <c r="D21" s="468"/>
      <c r="E21" s="501"/>
      <c r="F21" s="501"/>
      <c r="G21" s="501"/>
      <c r="H21" s="501"/>
      <c r="I21" s="501"/>
      <c r="J21" s="454"/>
      <c r="K21" s="457"/>
      <c r="L21" s="300">
        <v>1</v>
      </c>
      <c r="M21" s="300" t="s">
        <v>11</v>
      </c>
      <c r="N21" s="300">
        <v>5</v>
      </c>
      <c r="O21" s="457"/>
      <c r="P21" s="454"/>
      <c r="Q21" s="496"/>
      <c r="R21" s="496"/>
      <c r="S21" s="496"/>
      <c r="T21" s="496"/>
      <c r="U21" s="496"/>
      <c r="V21" s="454"/>
      <c r="W21" s="454"/>
      <c r="X21" s="454"/>
      <c r="Y21" s="454"/>
      <c r="Z21" s="454"/>
    </row>
    <row r="22" spans="1:26" ht="20.25" customHeight="1">
      <c r="A22" s="14"/>
      <c r="B22" s="142"/>
      <c r="C22" s="12"/>
      <c r="D22" s="12"/>
      <c r="E22" s="13"/>
      <c r="F22" s="13"/>
      <c r="G22" s="13"/>
      <c r="H22" s="13"/>
      <c r="I22" s="13"/>
      <c r="J22" s="300"/>
      <c r="K22" s="301"/>
      <c r="L22" s="300"/>
      <c r="M22" s="300"/>
      <c r="N22" s="300"/>
      <c r="O22" s="301"/>
      <c r="P22" s="300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ht="20.25" customHeight="1">
      <c r="A23" s="450" t="s">
        <v>1</v>
      </c>
      <c r="B23" s="468">
        <v>0.40972222222222227</v>
      </c>
      <c r="C23" s="468"/>
      <c r="D23" s="468"/>
      <c r="E23" s="497" t="str">
        <f>J9</f>
        <v>ＪＦＣ　足利ラトゥール</v>
      </c>
      <c r="F23" s="497"/>
      <c r="G23" s="497"/>
      <c r="H23" s="497"/>
      <c r="I23" s="497"/>
      <c r="J23" s="454">
        <f>L23+L24</f>
        <v>3</v>
      </c>
      <c r="K23" s="457" t="s">
        <v>5</v>
      </c>
      <c r="L23" s="300">
        <v>1</v>
      </c>
      <c r="M23" s="300" t="s">
        <v>11</v>
      </c>
      <c r="N23" s="300">
        <v>0</v>
      </c>
      <c r="O23" s="457" t="s">
        <v>6</v>
      </c>
      <c r="P23" s="454">
        <f>N23+N24</f>
        <v>0</v>
      </c>
      <c r="Q23" s="535" t="str">
        <f>M9</f>
        <v>赤見フットボールクラブ</v>
      </c>
      <c r="R23" s="535"/>
      <c r="S23" s="535"/>
      <c r="T23" s="535"/>
      <c r="U23" s="535"/>
      <c r="V23" s="454" t="s">
        <v>308</v>
      </c>
      <c r="W23" s="454"/>
      <c r="X23" s="454"/>
      <c r="Y23" s="454"/>
      <c r="Z23" s="454"/>
    </row>
    <row r="24" spans="1:26" ht="20.25" customHeight="1">
      <c r="A24" s="450"/>
      <c r="B24" s="468"/>
      <c r="C24" s="468"/>
      <c r="D24" s="468"/>
      <c r="E24" s="497"/>
      <c r="F24" s="497"/>
      <c r="G24" s="497"/>
      <c r="H24" s="497"/>
      <c r="I24" s="497"/>
      <c r="J24" s="454"/>
      <c r="K24" s="457"/>
      <c r="L24" s="300">
        <v>2</v>
      </c>
      <c r="M24" s="300" t="s">
        <v>11</v>
      </c>
      <c r="N24" s="300">
        <v>0</v>
      </c>
      <c r="O24" s="457"/>
      <c r="P24" s="454"/>
      <c r="Q24" s="535"/>
      <c r="R24" s="535"/>
      <c r="S24" s="535"/>
      <c r="T24" s="535"/>
      <c r="U24" s="535"/>
      <c r="V24" s="454"/>
      <c r="W24" s="454"/>
      <c r="X24" s="454"/>
      <c r="Y24" s="454"/>
      <c r="Z24" s="454"/>
    </row>
    <row r="25" spans="1:26" ht="20.25" customHeight="1">
      <c r="A25" s="14"/>
      <c r="B25" s="142"/>
      <c r="C25" s="12"/>
      <c r="D25" s="12"/>
      <c r="E25" s="13"/>
      <c r="F25" s="13"/>
      <c r="G25" s="13"/>
      <c r="H25" s="13"/>
      <c r="I25" s="13"/>
      <c r="J25" s="300"/>
      <c r="K25" s="301"/>
      <c r="L25" s="300"/>
      <c r="M25" s="300"/>
      <c r="N25" s="300"/>
      <c r="O25" s="301"/>
      <c r="P25" s="300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ht="20.25" customHeight="1">
      <c r="A26" s="450" t="s">
        <v>2</v>
      </c>
      <c r="B26" s="468">
        <v>0.44444444444444442</v>
      </c>
      <c r="C26" s="468"/>
      <c r="D26" s="468"/>
      <c r="E26" s="501" t="str">
        <f>S9</f>
        <v>ＦＣスポルト宇都宮</v>
      </c>
      <c r="F26" s="501"/>
      <c r="G26" s="501"/>
      <c r="H26" s="501"/>
      <c r="I26" s="501"/>
      <c r="J26" s="454">
        <f>L26+L27</f>
        <v>0</v>
      </c>
      <c r="K26" s="457" t="s">
        <v>5</v>
      </c>
      <c r="L26" s="300">
        <v>0</v>
      </c>
      <c r="M26" s="300" t="s">
        <v>11</v>
      </c>
      <c r="N26" s="300">
        <v>1</v>
      </c>
      <c r="O26" s="457" t="s">
        <v>6</v>
      </c>
      <c r="P26" s="454">
        <f>N26+N27</f>
        <v>1</v>
      </c>
      <c r="Q26" s="496" t="str">
        <f>V9</f>
        <v>ＦＣグラシアス</v>
      </c>
      <c r="R26" s="496"/>
      <c r="S26" s="496"/>
      <c r="T26" s="496"/>
      <c r="U26" s="496"/>
      <c r="V26" s="454" t="s">
        <v>269</v>
      </c>
      <c r="W26" s="454"/>
      <c r="X26" s="454"/>
      <c r="Y26" s="454"/>
      <c r="Z26" s="454"/>
    </row>
    <row r="27" spans="1:26" ht="20.25" customHeight="1">
      <c r="A27" s="450"/>
      <c r="B27" s="468"/>
      <c r="C27" s="468"/>
      <c r="D27" s="468"/>
      <c r="E27" s="501"/>
      <c r="F27" s="501"/>
      <c r="G27" s="501"/>
      <c r="H27" s="501"/>
      <c r="I27" s="501"/>
      <c r="J27" s="454"/>
      <c r="K27" s="457"/>
      <c r="L27" s="300">
        <v>0</v>
      </c>
      <c r="M27" s="300" t="s">
        <v>11</v>
      </c>
      <c r="N27" s="300">
        <v>0</v>
      </c>
      <c r="O27" s="457"/>
      <c r="P27" s="454"/>
      <c r="Q27" s="496"/>
      <c r="R27" s="496"/>
      <c r="S27" s="496"/>
      <c r="T27" s="496"/>
      <c r="U27" s="496"/>
      <c r="V27" s="454"/>
      <c r="W27" s="454"/>
      <c r="X27" s="454"/>
      <c r="Y27" s="454"/>
      <c r="Z27" s="454"/>
    </row>
    <row r="28" spans="1:26" ht="20.25" customHeight="1">
      <c r="A28" s="14"/>
      <c r="B28" s="142"/>
      <c r="C28" s="12"/>
      <c r="D28" s="12"/>
      <c r="E28" s="13"/>
      <c r="F28" s="13"/>
      <c r="G28" s="13"/>
      <c r="H28" s="13"/>
      <c r="I28" s="13"/>
      <c r="J28" s="300"/>
      <c r="K28" s="301"/>
      <c r="L28" s="300"/>
      <c r="M28" s="300"/>
      <c r="N28" s="300"/>
      <c r="O28" s="301"/>
      <c r="P28" s="300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6" ht="20.25" customHeight="1">
      <c r="A29" s="450" t="s">
        <v>3</v>
      </c>
      <c r="B29" s="468">
        <v>0.47916666666666669</v>
      </c>
      <c r="C29" s="468"/>
      <c r="D29" s="468"/>
      <c r="E29" s="494" t="str">
        <f>A9</f>
        <v>合戦場フットボールクラブ</v>
      </c>
      <c r="F29" s="494"/>
      <c r="G29" s="494"/>
      <c r="H29" s="494"/>
      <c r="I29" s="494"/>
      <c r="J29" s="454">
        <f>L29+L30</f>
        <v>0</v>
      </c>
      <c r="K29" s="457" t="s">
        <v>5</v>
      </c>
      <c r="L29" s="300">
        <v>0</v>
      </c>
      <c r="M29" s="300" t="s">
        <v>11</v>
      </c>
      <c r="N29" s="300">
        <v>2</v>
      </c>
      <c r="O29" s="457" t="s">
        <v>6</v>
      </c>
      <c r="P29" s="454">
        <f>N29+N30</f>
        <v>3</v>
      </c>
      <c r="Q29" s="491" t="str">
        <f>Q20</f>
        <v>都賀クラブジュニア</v>
      </c>
      <c r="R29" s="491"/>
      <c r="S29" s="491"/>
      <c r="T29" s="491"/>
      <c r="U29" s="491"/>
      <c r="V29" s="454" t="s">
        <v>270</v>
      </c>
      <c r="W29" s="454"/>
      <c r="X29" s="454"/>
      <c r="Y29" s="454"/>
      <c r="Z29" s="454"/>
    </row>
    <row r="30" spans="1:26" ht="20.25" customHeight="1">
      <c r="A30" s="450"/>
      <c r="B30" s="468"/>
      <c r="C30" s="468"/>
      <c r="D30" s="468"/>
      <c r="E30" s="494"/>
      <c r="F30" s="494"/>
      <c r="G30" s="494"/>
      <c r="H30" s="494"/>
      <c r="I30" s="494"/>
      <c r="J30" s="454"/>
      <c r="K30" s="457"/>
      <c r="L30" s="300">
        <v>0</v>
      </c>
      <c r="M30" s="300" t="s">
        <v>11</v>
      </c>
      <c r="N30" s="300">
        <v>1</v>
      </c>
      <c r="O30" s="457"/>
      <c r="P30" s="454"/>
      <c r="Q30" s="491"/>
      <c r="R30" s="491"/>
      <c r="S30" s="491"/>
      <c r="T30" s="491"/>
      <c r="U30" s="491"/>
      <c r="V30" s="454"/>
      <c r="W30" s="454"/>
      <c r="X30" s="454"/>
      <c r="Y30" s="454"/>
      <c r="Z30" s="454"/>
    </row>
    <row r="31" spans="1:26" s="4" customFormat="1" ht="20.25" customHeight="1">
      <c r="A31" s="154"/>
      <c r="B31" s="243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236"/>
      <c r="W31" s="236"/>
      <c r="X31" s="236"/>
      <c r="Y31" s="236"/>
      <c r="Z31" s="236"/>
    </row>
    <row r="32" spans="1:26" ht="20.25" customHeight="1">
      <c r="A32" s="450" t="s">
        <v>4</v>
      </c>
      <c r="B32" s="468">
        <v>0.51388888888888895</v>
      </c>
      <c r="C32" s="468"/>
      <c r="D32" s="468"/>
      <c r="E32" s="506" t="str">
        <f>E23</f>
        <v>ＪＦＣ　足利ラトゥール</v>
      </c>
      <c r="F32" s="506"/>
      <c r="G32" s="506"/>
      <c r="H32" s="506"/>
      <c r="I32" s="506"/>
      <c r="J32" s="454">
        <f>L32+L33</f>
        <v>0</v>
      </c>
      <c r="K32" s="457" t="s">
        <v>5</v>
      </c>
      <c r="L32" s="300">
        <v>0</v>
      </c>
      <c r="M32" s="300" t="s">
        <v>11</v>
      </c>
      <c r="N32" s="300">
        <v>0</v>
      </c>
      <c r="O32" s="457" t="s">
        <v>6</v>
      </c>
      <c r="P32" s="454">
        <f>N32+N33</f>
        <v>7</v>
      </c>
      <c r="Q32" s="491" t="str">
        <f>P9</f>
        <v>ＪＦＣファイターズ</v>
      </c>
      <c r="R32" s="491"/>
      <c r="S32" s="491"/>
      <c r="T32" s="491"/>
      <c r="U32" s="491"/>
      <c r="V32" s="454" t="s">
        <v>267</v>
      </c>
      <c r="W32" s="454"/>
      <c r="X32" s="454"/>
      <c r="Y32" s="454"/>
      <c r="Z32" s="454"/>
    </row>
    <row r="33" spans="1:26" ht="20.25" customHeight="1">
      <c r="A33" s="450"/>
      <c r="B33" s="468"/>
      <c r="C33" s="468"/>
      <c r="D33" s="468"/>
      <c r="E33" s="506"/>
      <c r="F33" s="506"/>
      <c r="G33" s="506"/>
      <c r="H33" s="506"/>
      <c r="I33" s="506"/>
      <c r="J33" s="454"/>
      <c r="K33" s="457"/>
      <c r="L33" s="300">
        <v>0</v>
      </c>
      <c r="M33" s="300" t="s">
        <v>11</v>
      </c>
      <c r="N33" s="300">
        <v>7</v>
      </c>
      <c r="O33" s="457"/>
      <c r="P33" s="454"/>
      <c r="Q33" s="491"/>
      <c r="R33" s="491"/>
      <c r="S33" s="491"/>
      <c r="T33" s="491"/>
      <c r="U33" s="491"/>
      <c r="V33" s="454"/>
      <c r="W33" s="454"/>
      <c r="X33" s="454"/>
      <c r="Y33" s="454"/>
      <c r="Z33" s="454"/>
    </row>
    <row r="34" spans="1:26" ht="20.25" customHeight="1">
      <c r="A34" s="14"/>
      <c r="B34" s="63"/>
      <c r="C34" s="63"/>
      <c r="D34" s="63"/>
      <c r="E34" s="241"/>
      <c r="F34" s="241"/>
      <c r="G34" s="241"/>
      <c r="H34" s="241"/>
      <c r="I34" s="241"/>
      <c r="J34" s="300"/>
      <c r="K34" s="301"/>
      <c r="L34" s="300"/>
      <c r="M34" s="300"/>
      <c r="N34" s="300"/>
      <c r="O34" s="301"/>
      <c r="P34" s="300"/>
      <c r="Q34" s="14"/>
      <c r="R34" s="14"/>
      <c r="S34" s="14"/>
      <c r="T34" s="14"/>
      <c r="U34" s="14"/>
      <c r="V34" s="13"/>
      <c r="W34" s="13"/>
      <c r="X34" s="13"/>
      <c r="Y34" s="13"/>
      <c r="Z34" s="13"/>
    </row>
    <row r="35" spans="1:26" ht="20.25" customHeight="1">
      <c r="A35" s="450" t="s">
        <v>302</v>
      </c>
      <c r="B35" s="468">
        <v>0.54861111111111105</v>
      </c>
      <c r="C35" s="468"/>
      <c r="D35" s="468"/>
      <c r="E35" s="525" t="str">
        <f>Q26</f>
        <v>ＦＣグラシアス</v>
      </c>
      <c r="F35" s="525"/>
      <c r="G35" s="525"/>
      <c r="H35" s="525"/>
      <c r="I35" s="525"/>
      <c r="J35" s="454">
        <f>L35+L36</f>
        <v>1</v>
      </c>
      <c r="K35" s="457" t="s">
        <v>5</v>
      </c>
      <c r="L35" s="300">
        <v>0</v>
      </c>
      <c r="M35" s="300" t="s">
        <v>11</v>
      </c>
      <c r="N35" s="300">
        <v>3</v>
      </c>
      <c r="O35" s="457" t="s">
        <v>6</v>
      </c>
      <c r="P35" s="454">
        <f>N35+N36</f>
        <v>5</v>
      </c>
      <c r="Q35" s="456" t="str">
        <f>Y9</f>
        <v>ＣＡ．アトレチコ　佐野</v>
      </c>
      <c r="R35" s="456"/>
      <c r="S35" s="456"/>
      <c r="T35" s="456"/>
      <c r="U35" s="456"/>
      <c r="V35" s="454" t="s">
        <v>309</v>
      </c>
      <c r="W35" s="454"/>
      <c r="X35" s="454"/>
      <c r="Y35" s="454"/>
      <c r="Z35" s="454"/>
    </row>
    <row r="36" spans="1:26" ht="20.25" customHeight="1">
      <c r="A36" s="450"/>
      <c r="B36" s="468"/>
      <c r="C36" s="468"/>
      <c r="D36" s="468"/>
      <c r="E36" s="525"/>
      <c r="F36" s="525"/>
      <c r="G36" s="525"/>
      <c r="H36" s="525"/>
      <c r="I36" s="525"/>
      <c r="J36" s="454"/>
      <c r="K36" s="457"/>
      <c r="L36" s="300">
        <v>1</v>
      </c>
      <c r="M36" s="300" t="s">
        <v>11</v>
      </c>
      <c r="N36" s="300">
        <v>2</v>
      </c>
      <c r="O36" s="457"/>
      <c r="P36" s="454"/>
      <c r="Q36" s="456"/>
      <c r="R36" s="456"/>
      <c r="S36" s="456"/>
      <c r="T36" s="456"/>
      <c r="U36" s="456"/>
      <c r="V36" s="454"/>
      <c r="W36" s="454"/>
      <c r="X36" s="454"/>
      <c r="Y36" s="454"/>
      <c r="Z36" s="454"/>
    </row>
    <row r="37" spans="1:26" ht="20.25" customHeight="1">
      <c r="M37" s="1"/>
    </row>
    <row r="38" spans="1:26" ht="20.25" customHeight="1">
      <c r="A38" s="140" t="str">
        <f>A1</f>
        <v>■第１日</v>
      </c>
      <c r="B38" s="140"/>
      <c r="C38" s="140"/>
      <c r="D38" s="140"/>
      <c r="E38" s="471">
        <f>E1</f>
        <v>44870</v>
      </c>
      <c r="F38" s="471"/>
      <c r="G38" s="471"/>
      <c r="H38" s="471"/>
      <c r="I38" s="140"/>
      <c r="J38" s="140"/>
      <c r="K38" s="472" t="str">
        <f>K1</f>
        <v>１・２回戦</v>
      </c>
      <c r="L38" s="472"/>
      <c r="M38" s="472"/>
      <c r="N38" s="472"/>
      <c r="O38" s="7"/>
      <c r="P38" s="472" t="s">
        <v>324</v>
      </c>
      <c r="Q38" s="472"/>
      <c r="R38" s="472"/>
      <c r="S38" s="46"/>
      <c r="T38" s="478" t="str">
        <f>組み合わせ一覧!AW13</f>
        <v>真岡市総合運動公園運動広場B</v>
      </c>
      <c r="U38" s="478"/>
      <c r="V38" s="478"/>
      <c r="W38" s="478"/>
      <c r="X38" s="478"/>
      <c r="Y38" s="478"/>
    </row>
    <row r="39" spans="1:26" ht="20.2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240"/>
      <c r="P39" s="240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20.25" customHeight="1" thickBot="1">
      <c r="A40" s="16"/>
      <c r="B40" s="16"/>
      <c r="C40" s="347"/>
      <c r="D40" s="16"/>
      <c r="E40" s="16"/>
      <c r="F40" s="16"/>
      <c r="G40" s="16"/>
      <c r="H40" s="16"/>
      <c r="I40" s="322"/>
      <c r="J40" s="322"/>
      <c r="K40" s="323"/>
      <c r="L40" s="16"/>
      <c r="M40" s="16"/>
      <c r="N40" s="16"/>
      <c r="O40" s="154"/>
      <c r="P40" s="16"/>
      <c r="Q40" s="16"/>
      <c r="R40" s="16"/>
      <c r="S40" s="16"/>
      <c r="T40" s="319"/>
      <c r="U40" s="327"/>
      <c r="V40" s="322"/>
      <c r="W40" s="322"/>
      <c r="X40" s="16"/>
      <c r="Y40" s="4"/>
    </row>
    <row r="41" spans="1:26" ht="20.25" customHeight="1" thickTop="1">
      <c r="A41" s="16"/>
      <c r="B41" s="340"/>
      <c r="C41" s="460" t="s">
        <v>2</v>
      </c>
      <c r="D41" s="460"/>
      <c r="E41" s="461"/>
      <c r="F41" s="16"/>
      <c r="G41" s="16"/>
      <c r="H41" s="340"/>
      <c r="I41" s="462" t="s">
        <v>3</v>
      </c>
      <c r="J41" s="449"/>
      <c r="K41" s="449"/>
      <c r="L41" s="460"/>
      <c r="M41" s="460"/>
      <c r="N41" s="328"/>
      <c r="O41" s="154"/>
      <c r="P41" s="16"/>
      <c r="Q41" s="21"/>
      <c r="R41" s="320"/>
      <c r="S41" s="463" t="s">
        <v>4</v>
      </c>
      <c r="T41" s="460"/>
      <c r="U41" s="449"/>
      <c r="V41" s="449"/>
      <c r="W41" s="449"/>
      <c r="X41" s="337"/>
      <c r="Y41" s="4"/>
    </row>
    <row r="42" spans="1:26" ht="20.25" customHeight="1" thickBot="1">
      <c r="A42" s="16"/>
      <c r="B42" s="340"/>
      <c r="C42" s="16"/>
      <c r="D42" s="16"/>
      <c r="E42" s="18"/>
      <c r="F42" s="16"/>
      <c r="G42" s="16"/>
      <c r="H42" s="340"/>
      <c r="I42" s="17"/>
      <c r="J42" s="16"/>
      <c r="K42" s="21"/>
      <c r="L42" s="322"/>
      <c r="M42" s="350"/>
      <c r="N42" s="318"/>
      <c r="O42" s="154"/>
      <c r="P42" s="16"/>
      <c r="Q42" s="16"/>
      <c r="R42" s="347"/>
      <c r="S42" s="16"/>
      <c r="T42" s="16"/>
      <c r="U42" s="16"/>
      <c r="V42" s="16"/>
      <c r="W42" s="16"/>
      <c r="X42" s="328"/>
      <c r="Y42" s="4"/>
    </row>
    <row r="43" spans="1:26" ht="20.25" customHeight="1" thickTop="1">
      <c r="A43" s="16"/>
      <c r="B43" s="340"/>
      <c r="C43" s="21"/>
      <c r="D43" s="21"/>
      <c r="E43" s="25"/>
      <c r="F43" s="16"/>
      <c r="G43" s="16"/>
      <c r="H43" s="340"/>
      <c r="I43" s="17"/>
      <c r="J43" s="16"/>
      <c r="K43" s="340"/>
      <c r="L43" s="463" t="s">
        <v>0</v>
      </c>
      <c r="M43" s="460"/>
      <c r="N43" s="461"/>
      <c r="O43" s="16"/>
      <c r="P43" s="16"/>
      <c r="Q43" s="340"/>
      <c r="R43" s="463" t="s">
        <v>1</v>
      </c>
      <c r="S43" s="460"/>
      <c r="T43" s="461"/>
      <c r="U43" s="16"/>
      <c r="V43" s="16"/>
      <c r="W43" s="16"/>
      <c r="X43" s="328"/>
      <c r="Y43" s="4"/>
    </row>
    <row r="44" spans="1:26" ht="20.25" customHeight="1">
      <c r="A44" s="16"/>
      <c r="B44" s="336"/>
      <c r="C44" s="16"/>
      <c r="D44" s="16"/>
      <c r="E44" s="18"/>
      <c r="F44" s="16"/>
      <c r="G44" s="21"/>
      <c r="H44" s="336"/>
      <c r="I44" s="17"/>
      <c r="J44" s="16"/>
      <c r="K44" s="336"/>
      <c r="L44" s="17"/>
      <c r="M44" s="16"/>
      <c r="N44" s="18"/>
      <c r="O44" s="21"/>
      <c r="P44" s="21"/>
      <c r="Q44" s="336"/>
      <c r="R44" s="17"/>
      <c r="S44" s="16"/>
      <c r="T44" s="18"/>
      <c r="U44" s="16"/>
      <c r="V44" s="21"/>
      <c r="W44" s="21"/>
      <c r="X44" s="328"/>
      <c r="Y44" s="4"/>
    </row>
    <row r="45" spans="1:26" ht="20.25" customHeight="1">
      <c r="A45" s="21"/>
      <c r="B45" s="450">
        <v>1</v>
      </c>
      <c r="C45" s="450"/>
      <c r="D45" s="21"/>
      <c r="E45" s="449">
        <v>2</v>
      </c>
      <c r="F45" s="449"/>
      <c r="G45" s="20"/>
      <c r="H45" s="449">
        <v>3</v>
      </c>
      <c r="I45" s="449"/>
      <c r="J45" s="21"/>
      <c r="K45" s="449">
        <v>4</v>
      </c>
      <c r="L45" s="449"/>
      <c r="M45" s="21"/>
      <c r="N45" s="449">
        <v>5</v>
      </c>
      <c r="O45" s="449"/>
      <c r="P45" s="20"/>
      <c r="Q45" s="450">
        <v>6</v>
      </c>
      <c r="R45" s="450"/>
      <c r="S45" s="21"/>
      <c r="T45" s="449">
        <v>7</v>
      </c>
      <c r="U45" s="449"/>
      <c r="V45" s="21"/>
      <c r="W45" s="449">
        <v>8</v>
      </c>
      <c r="X45" s="449"/>
    </row>
    <row r="46" spans="1:26" ht="20.25" customHeight="1">
      <c r="A46" s="194"/>
      <c r="B46" s="498" t="str">
        <f>組み合わせ一覧!AV27</f>
        <v>高林・青木フットボールクラブ</v>
      </c>
      <c r="C46" s="498"/>
      <c r="D46" s="242"/>
      <c r="E46" s="502" t="str">
        <f>組み合わせ一覧!AV25</f>
        <v>西原ＦＣ</v>
      </c>
      <c r="F46" s="502"/>
      <c r="G46" s="142"/>
      <c r="H46" s="498" t="str">
        <f>組み合わせ一覧!AV23</f>
        <v>間東ＦＣミラクルズ</v>
      </c>
      <c r="I46" s="498"/>
      <c r="J46" s="242"/>
      <c r="K46" s="502" t="str">
        <f>組み合わせ一覧!AV21</f>
        <v>喜連川ＳＣＪｒ</v>
      </c>
      <c r="L46" s="502"/>
      <c r="M46" s="242"/>
      <c r="N46" s="503" t="str">
        <f>組み合わせ一覧!AV19</f>
        <v>市野沢ＦＣ</v>
      </c>
      <c r="O46" s="503"/>
      <c r="P46" s="242"/>
      <c r="Q46" s="511" t="str">
        <f>組み合わせ一覧!AV17</f>
        <v>ＪＦＣアミスタＵ１１</v>
      </c>
      <c r="R46" s="511"/>
      <c r="S46" s="62"/>
      <c r="T46" s="536" t="str">
        <f>組み合わせ一覧!AV15</f>
        <v>栃木Ｃｈａｒｍｅ．Ｆ．Ｃ</v>
      </c>
      <c r="U46" s="536"/>
      <c r="V46" s="242"/>
      <c r="W46" s="516" t="str">
        <f>組み合わせ一覧!AV13</f>
        <v>高根沢西フットボールクラブ</v>
      </c>
      <c r="X46" s="516"/>
    </row>
    <row r="47" spans="1:26" ht="20.25" customHeight="1">
      <c r="A47" s="194"/>
      <c r="B47" s="498"/>
      <c r="C47" s="498"/>
      <c r="D47" s="62"/>
      <c r="E47" s="502"/>
      <c r="F47" s="502"/>
      <c r="G47" s="242"/>
      <c r="H47" s="498"/>
      <c r="I47" s="498"/>
      <c r="J47" s="62"/>
      <c r="K47" s="502"/>
      <c r="L47" s="502"/>
      <c r="M47" s="242"/>
      <c r="N47" s="503"/>
      <c r="O47" s="503"/>
      <c r="P47" s="62"/>
      <c r="Q47" s="511"/>
      <c r="R47" s="511"/>
      <c r="S47" s="242"/>
      <c r="T47" s="536"/>
      <c r="U47" s="536"/>
      <c r="V47" s="242"/>
      <c r="W47" s="516"/>
      <c r="X47" s="516"/>
      <c r="Y47" s="195"/>
      <c r="Z47" s="195"/>
    </row>
    <row r="48" spans="1:26" ht="20.25" customHeight="1">
      <c r="A48" s="194"/>
      <c r="B48" s="498"/>
      <c r="C48" s="498"/>
      <c r="D48" s="62"/>
      <c r="E48" s="502"/>
      <c r="F48" s="502"/>
      <c r="G48" s="242"/>
      <c r="H48" s="498"/>
      <c r="I48" s="498"/>
      <c r="J48" s="62"/>
      <c r="K48" s="502"/>
      <c r="L48" s="502"/>
      <c r="M48" s="242"/>
      <c r="N48" s="503"/>
      <c r="O48" s="503"/>
      <c r="P48" s="62"/>
      <c r="Q48" s="511"/>
      <c r="R48" s="511"/>
      <c r="S48" s="242"/>
      <c r="T48" s="536"/>
      <c r="U48" s="536"/>
      <c r="V48" s="242"/>
      <c r="W48" s="516"/>
      <c r="X48" s="516"/>
      <c r="Y48" s="195"/>
      <c r="Z48" s="195"/>
    </row>
    <row r="49" spans="1:26" ht="20.25" customHeight="1">
      <c r="A49" s="194"/>
      <c r="B49" s="498"/>
      <c r="C49" s="498"/>
      <c r="D49" s="62"/>
      <c r="E49" s="502"/>
      <c r="F49" s="502"/>
      <c r="G49" s="242"/>
      <c r="H49" s="498"/>
      <c r="I49" s="498"/>
      <c r="J49" s="62"/>
      <c r="K49" s="502"/>
      <c r="L49" s="502"/>
      <c r="M49" s="242"/>
      <c r="N49" s="503"/>
      <c r="O49" s="503"/>
      <c r="P49" s="62"/>
      <c r="Q49" s="511"/>
      <c r="R49" s="511"/>
      <c r="S49" s="242"/>
      <c r="T49" s="536"/>
      <c r="U49" s="536"/>
      <c r="V49" s="242"/>
      <c r="W49" s="516"/>
      <c r="X49" s="516"/>
      <c r="Y49" s="195"/>
      <c r="Z49" s="195"/>
    </row>
    <row r="50" spans="1:26" ht="20.25" customHeight="1">
      <c r="A50" s="194"/>
      <c r="B50" s="498"/>
      <c r="C50" s="498"/>
      <c r="D50" s="62"/>
      <c r="E50" s="502"/>
      <c r="F50" s="502"/>
      <c r="G50" s="242"/>
      <c r="H50" s="498"/>
      <c r="I50" s="498"/>
      <c r="J50" s="62"/>
      <c r="K50" s="502"/>
      <c r="L50" s="502"/>
      <c r="M50" s="242"/>
      <c r="N50" s="503"/>
      <c r="O50" s="503"/>
      <c r="P50" s="62"/>
      <c r="Q50" s="511"/>
      <c r="R50" s="511"/>
      <c r="S50" s="242"/>
      <c r="T50" s="536"/>
      <c r="U50" s="536"/>
      <c r="V50" s="242"/>
      <c r="W50" s="516"/>
      <c r="X50" s="516"/>
      <c r="Y50" s="195"/>
      <c r="Z50" s="195"/>
    </row>
    <row r="51" spans="1:26" ht="20.25" customHeight="1">
      <c r="A51" s="194"/>
      <c r="B51" s="498"/>
      <c r="C51" s="498"/>
      <c r="D51" s="62"/>
      <c r="E51" s="502"/>
      <c r="F51" s="502"/>
      <c r="G51" s="242"/>
      <c r="H51" s="498"/>
      <c r="I51" s="498"/>
      <c r="J51" s="62"/>
      <c r="K51" s="502"/>
      <c r="L51" s="502"/>
      <c r="M51" s="242"/>
      <c r="N51" s="503"/>
      <c r="O51" s="503"/>
      <c r="P51" s="62"/>
      <c r="Q51" s="511"/>
      <c r="R51" s="511"/>
      <c r="S51" s="242"/>
      <c r="T51" s="536"/>
      <c r="U51" s="536"/>
      <c r="V51" s="242"/>
      <c r="W51" s="516"/>
      <c r="X51" s="516"/>
      <c r="Y51" s="195"/>
      <c r="Z51" s="195"/>
    </row>
    <row r="52" spans="1:26" ht="20.25" customHeight="1">
      <c r="A52" s="194"/>
      <c r="B52" s="498"/>
      <c r="C52" s="498"/>
      <c r="D52" s="62"/>
      <c r="E52" s="502"/>
      <c r="F52" s="502"/>
      <c r="G52" s="242"/>
      <c r="H52" s="498"/>
      <c r="I52" s="498"/>
      <c r="J52" s="62"/>
      <c r="K52" s="502"/>
      <c r="L52" s="502"/>
      <c r="M52" s="242"/>
      <c r="N52" s="503"/>
      <c r="O52" s="503"/>
      <c r="P52" s="62"/>
      <c r="Q52" s="511"/>
      <c r="R52" s="511"/>
      <c r="S52" s="242"/>
      <c r="T52" s="536"/>
      <c r="U52" s="536"/>
      <c r="V52" s="242"/>
      <c r="W52" s="516"/>
      <c r="X52" s="516"/>
      <c r="Y52" s="195"/>
      <c r="Z52" s="195"/>
    </row>
    <row r="53" spans="1:26" ht="20.25" customHeight="1">
      <c r="A53" s="194"/>
      <c r="B53" s="498"/>
      <c r="C53" s="498"/>
      <c r="D53" s="62"/>
      <c r="E53" s="502"/>
      <c r="F53" s="502"/>
      <c r="G53" s="242"/>
      <c r="H53" s="498"/>
      <c r="I53" s="498"/>
      <c r="J53" s="62"/>
      <c r="K53" s="502"/>
      <c r="L53" s="502"/>
      <c r="M53" s="242"/>
      <c r="N53" s="503"/>
      <c r="O53" s="503"/>
      <c r="P53" s="62"/>
      <c r="Q53" s="511"/>
      <c r="R53" s="511"/>
      <c r="S53" s="242"/>
      <c r="T53" s="536"/>
      <c r="U53" s="536"/>
      <c r="V53" s="242"/>
      <c r="W53" s="516"/>
      <c r="X53" s="516"/>
      <c r="Y53" s="195"/>
      <c r="Z53" s="195"/>
    </row>
    <row r="54" spans="1:26" ht="20.25" customHeight="1">
      <c r="A54" s="194"/>
      <c r="B54" s="498"/>
      <c r="C54" s="498"/>
      <c r="D54" s="62"/>
      <c r="E54" s="502"/>
      <c r="F54" s="502"/>
      <c r="G54" s="242"/>
      <c r="H54" s="498"/>
      <c r="I54" s="498"/>
      <c r="J54" s="62"/>
      <c r="K54" s="502"/>
      <c r="L54" s="502"/>
      <c r="M54" s="242"/>
      <c r="N54" s="503"/>
      <c r="O54" s="503"/>
      <c r="P54" s="62"/>
      <c r="Q54" s="511"/>
      <c r="R54" s="511"/>
      <c r="S54" s="242"/>
      <c r="T54" s="536"/>
      <c r="U54" s="536"/>
      <c r="V54" s="242"/>
      <c r="W54" s="516"/>
      <c r="X54" s="516"/>
      <c r="Y54" s="195"/>
      <c r="Z54" s="195"/>
    </row>
    <row r="55" spans="1:26" ht="20.25" customHeight="1">
      <c r="A55" s="194"/>
      <c r="B55" s="498"/>
      <c r="C55" s="498"/>
      <c r="D55" s="62"/>
      <c r="E55" s="502"/>
      <c r="F55" s="502"/>
      <c r="G55" s="242"/>
      <c r="H55" s="498"/>
      <c r="I55" s="498"/>
      <c r="J55" s="62"/>
      <c r="K55" s="502"/>
      <c r="L55" s="502"/>
      <c r="M55" s="242"/>
      <c r="N55" s="503"/>
      <c r="O55" s="503"/>
      <c r="P55" s="62"/>
      <c r="Q55" s="511"/>
      <c r="R55" s="511"/>
      <c r="S55" s="242"/>
      <c r="T55" s="536"/>
      <c r="U55" s="536"/>
      <c r="V55" s="242"/>
      <c r="W55" s="516"/>
      <c r="X55" s="516"/>
      <c r="Y55" s="195"/>
      <c r="Z55" s="195"/>
    </row>
    <row r="56" spans="1:26" ht="20.25" customHeight="1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455" t="s">
        <v>294</v>
      </c>
      <c r="W56" s="455"/>
      <c r="X56" s="455"/>
      <c r="Y56" s="455"/>
      <c r="Z56" s="455"/>
    </row>
    <row r="57" spans="1:26" ht="20.25" customHeight="1">
      <c r="A57" s="450" t="s">
        <v>0</v>
      </c>
      <c r="B57" s="468">
        <v>0.375</v>
      </c>
      <c r="C57" s="468"/>
      <c r="D57" s="468"/>
      <c r="E57" s="496" t="str">
        <f>K46</f>
        <v>喜連川ＳＣＪｒ</v>
      </c>
      <c r="F57" s="496"/>
      <c r="G57" s="496"/>
      <c r="H57" s="496"/>
      <c r="I57" s="496"/>
      <c r="J57" s="454">
        <f>L57+L58</f>
        <v>5</v>
      </c>
      <c r="K57" s="457" t="s">
        <v>5</v>
      </c>
      <c r="L57" s="300">
        <v>4</v>
      </c>
      <c r="M57" s="300" t="s">
        <v>11</v>
      </c>
      <c r="N57" s="300">
        <v>1</v>
      </c>
      <c r="O57" s="457" t="s">
        <v>6</v>
      </c>
      <c r="P57" s="454">
        <f>N57+N58</f>
        <v>1</v>
      </c>
      <c r="Q57" s="454" t="str">
        <f>N46</f>
        <v>市野沢ＦＣ</v>
      </c>
      <c r="R57" s="454"/>
      <c r="S57" s="454"/>
      <c r="T57" s="454"/>
      <c r="U57" s="454"/>
      <c r="V57" s="454" t="s">
        <v>303</v>
      </c>
      <c r="W57" s="454"/>
      <c r="X57" s="454"/>
      <c r="Y57" s="454"/>
      <c r="Z57" s="454"/>
    </row>
    <row r="58" spans="1:26" ht="20.25" customHeight="1">
      <c r="A58" s="450"/>
      <c r="B58" s="468"/>
      <c r="C58" s="468"/>
      <c r="D58" s="468"/>
      <c r="E58" s="496"/>
      <c r="F58" s="496"/>
      <c r="G58" s="496"/>
      <c r="H58" s="496"/>
      <c r="I58" s="496"/>
      <c r="J58" s="454"/>
      <c r="K58" s="457"/>
      <c r="L58" s="300">
        <v>1</v>
      </c>
      <c r="M58" s="300" t="s">
        <v>11</v>
      </c>
      <c r="N58" s="300">
        <v>0</v>
      </c>
      <c r="O58" s="457"/>
      <c r="P58" s="454"/>
      <c r="Q58" s="454"/>
      <c r="R58" s="454"/>
      <c r="S58" s="454"/>
      <c r="T58" s="454"/>
      <c r="U58" s="454"/>
      <c r="V58" s="454"/>
      <c r="W58" s="454"/>
      <c r="X58" s="454"/>
      <c r="Y58" s="454"/>
      <c r="Z58" s="454"/>
    </row>
    <row r="59" spans="1:26" ht="20.25" customHeight="1">
      <c r="A59" s="14"/>
      <c r="B59" s="63"/>
      <c r="C59" s="63"/>
      <c r="D59" s="63"/>
      <c r="E59" s="193"/>
      <c r="F59" s="193"/>
      <c r="G59" s="193"/>
      <c r="H59" s="193"/>
      <c r="I59" s="193"/>
      <c r="J59" s="300"/>
      <c r="K59" s="301"/>
      <c r="L59" s="300"/>
      <c r="M59" s="300"/>
      <c r="N59" s="300"/>
      <c r="O59" s="301"/>
      <c r="P59" s="300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spans="1:26" ht="20.25" customHeight="1">
      <c r="A60" s="450" t="s">
        <v>1</v>
      </c>
      <c r="B60" s="468">
        <v>0.40972222222222227</v>
      </c>
      <c r="C60" s="468"/>
      <c r="D60" s="468"/>
      <c r="E60" s="496" t="str">
        <f>Q46</f>
        <v>ＪＦＣアミスタＵ１１</v>
      </c>
      <c r="F60" s="496"/>
      <c r="G60" s="496"/>
      <c r="H60" s="496"/>
      <c r="I60" s="496"/>
      <c r="J60" s="454">
        <f>L60+L61</f>
        <v>8</v>
      </c>
      <c r="K60" s="457" t="s">
        <v>5</v>
      </c>
      <c r="L60" s="300">
        <v>4</v>
      </c>
      <c r="M60" s="300" t="s">
        <v>11</v>
      </c>
      <c r="N60" s="300">
        <v>0</v>
      </c>
      <c r="O60" s="457" t="s">
        <v>6</v>
      </c>
      <c r="P60" s="454">
        <f>N60+N61</f>
        <v>0</v>
      </c>
      <c r="Q60" s="508" t="str">
        <f>T46</f>
        <v>栃木Ｃｈａｒｍｅ．Ｆ．Ｃ</v>
      </c>
      <c r="R60" s="508"/>
      <c r="S60" s="508"/>
      <c r="T60" s="508"/>
      <c r="U60" s="508"/>
      <c r="V60" s="454" t="s">
        <v>304</v>
      </c>
      <c r="W60" s="454"/>
      <c r="X60" s="454"/>
      <c r="Y60" s="454"/>
      <c r="Z60" s="454"/>
    </row>
    <row r="61" spans="1:26" ht="20.25" customHeight="1">
      <c r="A61" s="450"/>
      <c r="B61" s="468"/>
      <c r="C61" s="468"/>
      <c r="D61" s="468"/>
      <c r="E61" s="496"/>
      <c r="F61" s="496"/>
      <c r="G61" s="496"/>
      <c r="H61" s="496"/>
      <c r="I61" s="496"/>
      <c r="J61" s="454"/>
      <c r="K61" s="457"/>
      <c r="L61" s="300">
        <v>4</v>
      </c>
      <c r="M61" s="300" t="s">
        <v>11</v>
      </c>
      <c r="N61" s="300">
        <v>0</v>
      </c>
      <c r="O61" s="457"/>
      <c r="P61" s="454"/>
      <c r="Q61" s="508"/>
      <c r="R61" s="508"/>
      <c r="S61" s="508"/>
      <c r="T61" s="508"/>
      <c r="U61" s="508"/>
      <c r="V61" s="454"/>
      <c r="W61" s="454"/>
      <c r="X61" s="454"/>
      <c r="Y61" s="454"/>
      <c r="Z61" s="454"/>
    </row>
    <row r="62" spans="1:26" ht="20.25" customHeight="1">
      <c r="A62" s="14"/>
      <c r="C62" s="12"/>
      <c r="D62" s="12"/>
      <c r="E62" s="13"/>
      <c r="F62" s="13"/>
      <c r="G62" s="13"/>
      <c r="H62" s="13"/>
      <c r="I62" s="13"/>
      <c r="J62" s="300"/>
      <c r="K62" s="301"/>
      <c r="L62" s="300"/>
      <c r="M62" s="300"/>
      <c r="N62" s="300"/>
      <c r="O62" s="301"/>
      <c r="P62" s="300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1:26" ht="20.25" customHeight="1">
      <c r="A63" s="450" t="s">
        <v>2</v>
      </c>
      <c r="B63" s="468">
        <v>0.44444444444444442</v>
      </c>
      <c r="C63" s="468"/>
      <c r="D63" s="468"/>
      <c r="E63" s="496" t="str">
        <f>B46</f>
        <v>高林・青木フットボールクラブ</v>
      </c>
      <c r="F63" s="496"/>
      <c r="G63" s="496"/>
      <c r="H63" s="496"/>
      <c r="I63" s="496"/>
      <c r="J63" s="454">
        <f>L63+L64</f>
        <v>2</v>
      </c>
      <c r="K63" s="457" t="s">
        <v>5</v>
      </c>
      <c r="L63" s="300">
        <v>1</v>
      </c>
      <c r="M63" s="300" t="s">
        <v>11</v>
      </c>
      <c r="N63" s="300">
        <v>0</v>
      </c>
      <c r="O63" s="457" t="s">
        <v>6</v>
      </c>
      <c r="P63" s="454">
        <f>N63+N64</f>
        <v>1</v>
      </c>
      <c r="Q63" s="454" t="str">
        <f>E46</f>
        <v>西原ＦＣ</v>
      </c>
      <c r="R63" s="454"/>
      <c r="S63" s="454"/>
      <c r="T63" s="454"/>
      <c r="U63" s="454"/>
      <c r="V63" s="454" t="s">
        <v>295</v>
      </c>
      <c r="W63" s="454"/>
      <c r="X63" s="454"/>
      <c r="Y63" s="454"/>
      <c r="Z63" s="454"/>
    </row>
    <row r="64" spans="1:26" ht="20.25" customHeight="1">
      <c r="A64" s="450"/>
      <c r="B64" s="468"/>
      <c r="C64" s="468"/>
      <c r="D64" s="468"/>
      <c r="E64" s="496"/>
      <c r="F64" s="496"/>
      <c r="G64" s="496"/>
      <c r="H64" s="496"/>
      <c r="I64" s="496"/>
      <c r="J64" s="454"/>
      <c r="K64" s="457"/>
      <c r="L64" s="300">
        <v>1</v>
      </c>
      <c r="M64" s="300" t="s">
        <v>11</v>
      </c>
      <c r="N64" s="300">
        <v>1</v>
      </c>
      <c r="O64" s="457"/>
      <c r="P64" s="454"/>
      <c r="Q64" s="454"/>
      <c r="R64" s="454"/>
      <c r="S64" s="454"/>
      <c r="T64" s="454"/>
      <c r="U64" s="454"/>
      <c r="V64" s="454"/>
      <c r="W64" s="454"/>
      <c r="X64" s="454"/>
      <c r="Y64" s="454"/>
      <c r="Z64" s="454"/>
    </row>
    <row r="65" spans="1:26" ht="20.25" customHeight="1">
      <c r="A65" s="14"/>
      <c r="C65" s="12"/>
      <c r="D65" s="12"/>
      <c r="E65" s="13"/>
      <c r="F65" s="13"/>
      <c r="G65" s="13"/>
      <c r="H65" s="13"/>
      <c r="I65" s="13"/>
      <c r="J65" s="300"/>
      <c r="K65" s="301"/>
      <c r="L65" s="300"/>
      <c r="M65" s="300"/>
      <c r="N65" s="300"/>
      <c r="O65" s="301"/>
      <c r="P65" s="300"/>
      <c r="Q65" s="13"/>
      <c r="R65" s="13"/>
      <c r="S65" s="13"/>
      <c r="T65" s="13"/>
      <c r="U65" s="13"/>
      <c r="V65" s="239"/>
      <c r="W65" s="239"/>
      <c r="X65" s="239"/>
      <c r="Y65" s="239"/>
      <c r="Z65" s="239"/>
    </row>
    <row r="66" spans="1:26" ht="20.25" customHeight="1">
      <c r="A66" s="450" t="s">
        <v>3</v>
      </c>
      <c r="B66" s="468">
        <v>0.47916666666666669</v>
      </c>
      <c r="C66" s="468"/>
      <c r="D66" s="468"/>
      <c r="E66" s="469" t="str">
        <f>H46</f>
        <v>間東ＦＣミラクルズ</v>
      </c>
      <c r="F66" s="469"/>
      <c r="G66" s="469"/>
      <c r="H66" s="469"/>
      <c r="I66" s="469"/>
      <c r="J66" s="454">
        <f>L66+L67</f>
        <v>5</v>
      </c>
      <c r="K66" s="457" t="s">
        <v>5</v>
      </c>
      <c r="L66" s="300">
        <v>1</v>
      </c>
      <c r="M66" s="300" t="s">
        <v>11</v>
      </c>
      <c r="N66" s="300">
        <v>0</v>
      </c>
      <c r="O66" s="457" t="s">
        <v>6</v>
      </c>
      <c r="P66" s="454">
        <f>N66+N67</f>
        <v>0</v>
      </c>
      <c r="Q66" s="454" t="str">
        <f>E57</f>
        <v>喜連川ＳＣＪｒ</v>
      </c>
      <c r="R66" s="454"/>
      <c r="S66" s="454"/>
      <c r="T66" s="454"/>
      <c r="U66" s="454"/>
      <c r="V66" s="454" t="s">
        <v>305</v>
      </c>
      <c r="W66" s="454"/>
      <c r="X66" s="454"/>
      <c r="Y66" s="454"/>
      <c r="Z66" s="454"/>
    </row>
    <row r="67" spans="1:26" ht="20.25" customHeight="1">
      <c r="A67" s="450"/>
      <c r="B67" s="468"/>
      <c r="C67" s="468"/>
      <c r="D67" s="468"/>
      <c r="E67" s="469"/>
      <c r="F67" s="469"/>
      <c r="G67" s="469"/>
      <c r="H67" s="469"/>
      <c r="I67" s="469"/>
      <c r="J67" s="454"/>
      <c r="K67" s="457"/>
      <c r="L67" s="300">
        <v>4</v>
      </c>
      <c r="M67" s="300" t="s">
        <v>11</v>
      </c>
      <c r="N67" s="300">
        <v>0</v>
      </c>
      <c r="O67" s="457"/>
      <c r="P67" s="454"/>
      <c r="Q67" s="454"/>
      <c r="R67" s="454"/>
      <c r="S67" s="454"/>
      <c r="T67" s="454"/>
      <c r="U67" s="454"/>
      <c r="V67" s="454"/>
      <c r="W67" s="454"/>
      <c r="X67" s="454"/>
      <c r="Y67" s="454"/>
      <c r="Z67" s="454"/>
    </row>
    <row r="68" spans="1:26" s="4" customFormat="1" ht="20.25" customHeight="1">
      <c r="B68" s="64"/>
      <c r="J68" s="154"/>
      <c r="K68" s="154"/>
      <c r="L68" s="154"/>
      <c r="M68" s="154"/>
      <c r="N68" s="154"/>
      <c r="O68" s="154"/>
      <c r="P68" s="154"/>
      <c r="V68" s="238"/>
      <c r="W68" s="238"/>
      <c r="X68" s="238"/>
      <c r="Y68" s="238"/>
      <c r="Z68" s="238"/>
    </row>
    <row r="69" spans="1:26" ht="20.25" customHeight="1">
      <c r="A69" s="450" t="s">
        <v>4</v>
      </c>
      <c r="B69" s="468">
        <v>0.51388888888888895</v>
      </c>
      <c r="C69" s="468"/>
      <c r="D69" s="468"/>
      <c r="E69" s="548" t="str">
        <f>E60</f>
        <v>ＪＦＣアミスタＵ１１</v>
      </c>
      <c r="F69" s="548"/>
      <c r="G69" s="548"/>
      <c r="H69" s="548"/>
      <c r="I69" s="548"/>
      <c r="J69" s="454">
        <f>L69+L70</f>
        <v>0</v>
      </c>
      <c r="K69" s="457" t="s">
        <v>5</v>
      </c>
      <c r="L69" s="300">
        <v>0</v>
      </c>
      <c r="M69" s="300" t="s">
        <v>11</v>
      </c>
      <c r="N69" s="300">
        <v>2</v>
      </c>
      <c r="O69" s="457" t="s">
        <v>6</v>
      </c>
      <c r="P69" s="454">
        <f>N69+N70</f>
        <v>2</v>
      </c>
      <c r="Q69" s="518" t="str">
        <f>W46</f>
        <v>高根沢西フットボールクラブ</v>
      </c>
      <c r="R69" s="518"/>
      <c r="S69" s="518"/>
      <c r="T69" s="518"/>
      <c r="U69" s="518"/>
      <c r="V69" s="454" t="s">
        <v>306</v>
      </c>
      <c r="W69" s="454"/>
      <c r="X69" s="454"/>
      <c r="Y69" s="454"/>
      <c r="Z69" s="454"/>
    </row>
    <row r="70" spans="1:26" ht="20.25" customHeight="1">
      <c r="A70" s="450"/>
      <c r="B70" s="468"/>
      <c r="C70" s="468"/>
      <c r="D70" s="468"/>
      <c r="E70" s="548"/>
      <c r="F70" s="548"/>
      <c r="G70" s="548"/>
      <c r="H70" s="548"/>
      <c r="I70" s="548"/>
      <c r="J70" s="454"/>
      <c r="K70" s="457"/>
      <c r="L70" s="300">
        <v>0</v>
      </c>
      <c r="M70" s="300" t="s">
        <v>11</v>
      </c>
      <c r="N70" s="300">
        <v>0</v>
      </c>
      <c r="O70" s="457"/>
      <c r="P70" s="454"/>
      <c r="Q70" s="518"/>
      <c r="R70" s="518"/>
      <c r="S70" s="518"/>
      <c r="T70" s="518"/>
      <c r="U70" s="518"/>
      <c r="V70" s="454"/>
      <c r="W70" s="454"/>
      <c r="X70" s="454"/>
      <c r="Y70" s="454"/>
      <c r="Z70" s="454"/>
    </row>
    <row r="71" spans="1:26" ht="19.5" customHeight="1"/>
  </sheetData>
  <mergeCells count="154">
    <mergeCell ref="E1:H1"/>
    <mergeCell ref="K1:N1"/>
    <mergeCell ref="P1:R1"/>
    <mergeCell ref="T1:Y1"/>
    <mergeCell ref="B4:F4"/>
    <mergeCell ref="L4:P4"/>
    <mergeCell ref="U4:Y4"/>
    <mergeCell ref="E6:G6"/>
    <mergeCell ref="K6:M6"/>
    <mergeCell ref="T6:V6"/>
    <mergeCell ref="A8:B8"/>
    <mergeCell ref="D8:E8"/>
    <mergeCell ref="G8:H8"/>
    <mergeCell ref="J8:K8"/>
    <mergeCell ref="M8:N8"/>
    <mergeCell ref="P8:Q8"/>
    <mergeCell ref="S8:T8"/>
    <mergeCell ref="V8:W8"/>
    <mergeCell ref="Y8:Z8"/>
    <mergeCell ref="A9:B18"/>
    <mergeCell ref="D9:E18"/>
    <mergeCell ref="G9:H18"/>
    <mergeCell ref="J9:K18"/>
    <mergeCell ref="M9:N18"/>
    <mergeCell ref="P9:Q18"/>
    <mergeCell ref="S9:T18"/>
    <mergeCell ref="V9:W18"/>
    <mergeCell ref="Y9:Z18"/>
    <mergeCell ref="V19:Z19"/>
    <mergeCell ref="A20:A21"/>
    <mergeCell ref="B20:D21"/>
    <mergeCell ref="E20:I21"/>
    <mergeCell ref="J20:J21"/>
    <mergeCell ref="K20:K21"/>
    <mergeCell ref="O20:O21"/>
    <mergeCell ref="P20:P21"/>
    <mergeCell ref="Q20:U21"/>
    <mergeCell ref="V20:Z21"/>
    <mergeCell ref="A23:A24"/>
    <mergeCell ref="B23:D24"/>
    <mergeCell ref="E23:I24"/>
    <mergeCell ref="J23:J24"/>
    <mergeCell ref="K23:K24"/>
    <mergeCell ref="O23:O24"/>
    <mergeCell ref="P23:P24"/>
    <mergeCell ref="Q23:U24"/>
    <mergeCell ref="V23:Z24"/>
    <mergeCell ref="A26:A27"/>
    <mergeCell ref="B26:D27"/>
    <mergeCell ref="E26:I27"/>
    <mergeCell ref="J26:J27"/>
    <mergeCell ref="K26:K27"/>
    <mergeCell ref="O26:O27"/>
    <mergeCell ref="P26:P27"/>
    <mergeCell ref="Q26:U27"/>
    <mergeCell ref="V26:Z27"/>
    <mergeCell ref="A29:A30"/>
    <mergeCell ref="B29:D30"/>
    <mergeCell ref="E29:I30"/>
    <mergeCell ref="J29:J30"/>
    <mergeCell ref="K29:K30"/>
    <mergeCell ref="O29:O30"/>
    <mergeCell ref="P29:P30"/>
    <mergeCell ref="Q29:U30"/>
    <mergeCell ref="V29:Z30"/>
    <mergeCell ref="A32:A33"/>
    <mergeCell ref="B32:D33"/>
    <mergeCell ref="E32:I33"/>
    <mergeCell ref="J32:J33"/>
    <mergeCell ref="K32:K33"/>
    <mergeCell ref="O32:O33"/>
    <mergeCell ref="P32:P33"/>
    <mergeCell ref="Q32:U33"/>
    <mergeCell ref="V32:Z33"/>
    <mergeCell ref="A35:A36"/>
    <mergeCell ref="B35:D36"/>
    <mergeCell ref="E35:I36"/>
    <mergeCell ref="J35:J36"/>
    <mergeCell ref="K35:K36"/>
    <mergeCell ref="O35:O36"/>
    <mergeCell ref="P35:P36"/>
    <mergeCell ref="Q35:U36"/>
    <mergeCell ref="V35:Z36"/>
    <mergeCell ref="E38:H38"/>
    <mergeCell ref="K38:N38"/>
    <mergeCell ref="P38:R38"/>
    <mergeCell ref="T38:Y38"/>
    <mergeCell ref="C41:E41"/>
    <mergeCell ref="I41:M41"/>
    <mergeCell ref="S41:W41"/>
    <mergeCell ref="L43:N43"/>
    <mergeCell ref="R43:T43"/>
    <mergeCell ref="B45:C45"/>
    <mergeCell ref="E45:F45"/>
    <mergeCell ref="H45:I45"/>
    <mergeCell ref="K45:L45"/>
    <mergeCell ref="N45:O45"/>
    <mergeCell ref="Q45:R45"/>
    <mergeCell ref="T45:U45"/>
    <mergeCell ref="W45:X45"/>
    <mergeCell ref="B46:C55"/>
    <mergeCell ref="E46:F55"/>
    <mergeCell ref="H46:I55"/>
    <mergeCell ref="K46:L55"/>
    <mergeCell ref="N46:O55"/>
    <mergeCell ref="Q46:R55"/>
    <mergeCell ref="T46:U55"/>
    <mergeCell ref="W46:X55"/>
    <mergeCell ref="V56:Z56"/>
    <mergeCell ref="A57:A58"/>
    <mergeCell ref="B57:D58"/>
    <mergeCell ref="E57:I58"/>
    <mergeCell ref="J57:J58"/>
    <mergeCell ref="K57:K58"/>
    <mergeCell ref="O57:O58"/>
    <mergeCell ref="P57:P58"/>
    <mergeCell ref="Q57:U58"/>
    <mergeCell ref="V57:Z58"/>
    <mergeCell ref="A60:A61"/>
    <mergeCell ref="B60:D61"/>
    <mergeCell ref="E60:I61"/>
    <mergeCell ref="J60:J61"/>
    <mergeCell ref="K60:K61"/>
    <mergeCell ref="O60:O61"/>
    <mergeCell ref="P60:P61"/>
    <mergeCell ref="Q60:U61"/>
    <mergeCell ref="V60:Z61"/>
    <mergeCell ref="A63:A64"/>
    <mergeCell ref="B63:D64"/>
    <mergeCell ref="E63:I64"/>
    <mergeCell ref="J63:J64"/>
    <mergeCell ref="K63:K64"/>
    <mergeCell ref="O63:O64"/>
    <mergeCell ref="P63:P64"/>
    <mergeCell ref="Q63:U64"/>
    <mergeCell ref="V63:Z64"/>
    <mergeCell ref="A66:A67"/>
    <mergeCell ref="B66:D67"/>
    <mergeCell ref="E66:I67"/>
    <mergeCell ref="J66:J67"/>
    <mergeCell ref="K66:K67"/>
    <mergeCell ref="O66:O67"/>
    <mergeCell ref="P66:P67"/>
    <mergeCell ref="Q66:U67"/>
    <mergeCell ref="V66:Z67"/>
    <mergeCell ref="A69:A70"/>
    <mergeCell ref="B69:D70"/>
    <mergeCell ref="E69:I70"/>
    <mergeCell ref="J69:J70"/>
    <mergeCell ref="K69:K70"/>
    <mergeCell ref="O69:O70"/>
    <mergeCell ref="P69:P70"/>
    <mergeCell ref="Q69:U70"/>
    <mergeCell ref="V69:Z70"/>
  </mergeCells>
  <phoneticPr fontId="2"/>
  <printOptions horizontalCentered="1" verticalCentered="1"/>
  <pageMargins left="0.78740157480314965" right="0.59055118110236227" top="0.98425196850393704" bottom="0.98425196850393704" header="0.51181102362204722" footer="0.51181102362204722"/>
  <pageSetup paperSize="9" scale="51" orientation="portrait" horizontalDpi="360" verticalDpi="36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  <pageSetUpPr fitToPage="1"/>
  </sheetPr>
  <dimension ref="A1:AB86"/>
  <sheetViews>
    <sheetView tabSelected="1" view="pageBreakPreview" zoomScaleNormal="100" zoomScaleSheetLayoutView="100" workbookViewId="0">
      <selection sqref="A1:D1"/>
    </sheetView>
  </sheetViews>
  <sheetFormatPr defaultRowHeight="13.2"/>
  <cols>
    <col min="1" max="25" width="5.6640625" customWidth="1"/>
  </cols>
  <sheetData>
    <row r="1" spans="1:25" ht="25.2" customHeight="1">
      <c r="A1" s="550" t="s">
        <v>233</v>
      </c>
      <c r="B1" s="550"/>
      <c r="C1" s="550"/>
      <c r="D1" s="550"/>
      <c r="E1" s="563">
        <v>44871</v>
      </c>
      <c r="F1" s="478"/>
      <c r="G1" s="478"/>
      <c r="H1" s="478"/>
      <c r="J1" s="478" t="s">
        <v>234</v>
      </c>
      <c r="K1" s="478"/>
      <c r="L1" s="478"/>
      <c r="M1" s="478"/>
      <c r="N1" s="140"/>
      <c r="O1" s="472" t="s">
        <v>205</v>
      </c>
      <c r="P1" s="472"/>
      <c r="Q1" s="472"/>
      <c r="R1" s="478" t="str">
        <f>組み合わせ一覧!N3</f>
        <v>佐野市運動公園ハートフル保険フィールド（第2多目的球技場）</v>
      </c>
      <c r="S1" s="478"/>
      <c r="T1" s="478"/>
      <c r="U1" s="478"/>
      <c r="V1" s="478"/>
      <c r="W1" s="478"/>
      <c r="X1" s="478"/>
      <c r="Y1" s="478"/>
    </row>
    <row r="2" spans="1:25" ht="19.5" customHeight="1">
      <c r="H2" s="564" t="s">
        <v>65</v>
      </c>
      <c r="I2" s="564"/>
      <c r="T2" s="564" t="s">
        <v>41</v>
      </c>
      <c r="U2" s="564"/>
      <c r="V2" s="227"/>
    </row>
    <row r="3" spans="1:25" ht="19.5" customHeight="1" thickBot="1">
      <c r="A3" s="67"/>
      <c r="C3" s="67"/>
      <c r="D3" s="67"/>
      <c r="E3" s="67"/>
      <c r="F3" s="68"/>
      <c r="G3" s="68"/>
      <c r="H3" s="68"/>
      <c r="I3" s="617"/>
      <c r="J3" s="618"/>
      <c r="K3" s="228"/>
      <c r="L3" s="32"/>
      <c r="M3" s="32"/>
      <c r="N3" s="363"/>
      <c r="O3" s="363"/>
      <c r="P3" s="32"/>
      <c r="Q3" s="228"/>
      <c r="R3" s="228"/>
      <c r="S3" s="68"/>
      <c r="T3" s="404"/>
      <c r="U3" s="617"/>
      <c r="V3" s="618"/>
      <c r="W3" s="228"/>
      <c r="X3" s="67"/>
      <c r="Y3" s="67"/>
    </row>
    <row r="4" spans="1:25" ht="19.5" customHeight="1" thickTop="1">
      <c r="A4" s="70"/>
      <c r="C4" s="70"/>
      <c r="D4" s="70"/>
      <c r="E4" s="100"/>
      <c r="F4" s="561" t="s">
        <v>52</v>
      </c>
      <c r="G4" s="559"/>
      <c r="H4" s="559"/>
      <c r="I4" s="571"/>
      <c r="J4" s="623"/>
      <c r="K4" s="70"/>
      <c r="L4" s="70"/>
      <c r="M4" s="70"/>
      <c r="N4" s="70"/>
      <c r="O4" s="70"/>
      <c r="P4" s="70"/>
      <c r="Q4" s="70"/>
      <c r="R4" s="100"/>
      <c r="S4" s="561" t="s">
        <v>62</v>
      </c>
      <c r="T4" s="559"/>
      <c r="U4" s="571"/>
      <c r="V4" s="571"/>
      <c r="W4" s="400"/>
      <c r="X4" s="100"/>
      <c r="Y4" s="70"/>
    </row>
    <row r="5" spans="1:25" ht="19.5" customHeight="1" thickBot="1">
      <c r="A5" s="70"/>
      <c r="C5" s="70"/>
      <c r="D5" s="605"/>
      <c r="E5" s="606"/>
      <c r="F5" s="400"/>
      <c r="G5" s="100"/>
      <c r="H5" s="100"/>
      <c r="I5" s="100"/>
      <c r="J5" s="401"/>
      <c r="K5" s="608"/>
      <c r="L5" s="605"/>
      <c r="M5" s="70"/>
      <c r="N5" s="70"/>
      <c r="O5" s="70"/>
      <c r="P5" s="70"/>
      <c r="Q5" s="605"/>
      <c r="R5" s="606"/>
      <c r="S5" s="402"/>
      <c r="T5" s="100"/>
      <c r="U5" s="100"/>
      <c r="V5" s="100"/>
      <c r="W5" s="400"/>
      <c r="X5" s="100"/>
      <c r="Y5" s="70"/>
    </row>
    <row r="6" spans="1:25" ht="19.5" customHeight="1" thickTop="1">
      <c r="A6" s="70"/>
      <c r="C6" s="405"/>
      <c r="D6" s="570" t="s">
        <v>244</v>
      </c>
      <c r="E6" s="571"/>
      <c r="F6" s="560"/>
      <c r="G6" s="75"/>
      <c r="H6" s="70"/>
      <c r="I6" s="71"/>
      <c r="J6" s="558" t="s">
        <v>61</v>
      </c>
      <c r="K6" s="571"/>
      <c r="L6" s="571"/>
      <c r="M6" s="400"/>
      <c r="N6" s="70"/>
      <c r="O6" s="70"/>
      <c r="P6" s="405"/>
      <c r="Q6" s="571" t="s">
        <v>242</v>
      </c>
      <c r="R6" s="571"/>
      <c r="S6" s="560"/>
      <c r="T6" s="79"/>
      <c r="U6" s="70"/>
      <c r="V6" s="100"/>
      <c r="W6" s="400"/>
      <c r="X6" s="100"/>
      <c r="Y6" s="70"/>
    </row>
    <row r="7" spans="1:25" ht="19.5" customHeight="1">
      <c r="A7" s="12"/>
      <c r="C7" s="340"/>
      <c r="D7" s="225"/>
      <c r="E7" s="14"/>
      <c r="F7" s="226"/>
      <c r="G7" s="17"/>
      <c r="H7" s="12"/>
      <c r="I7" s="18"/>
      <c r="J7" s="225"/>
      <c r="K7" s="14"/>
      <c r="L7" s="368"/>
      <c r="M7" s="328"/>
      <c r="N7" s="12"/>
      <c r="O7" s="12"/>
      <c r="P7" s="340"/>
      <c r="Q7" s="368"/>
      <c r="R7" s="14"/>
      <c r="S7" s="226"/>
      <c r="T7" s="12"/>
      <c r="U7" s="12"/>
      <c r="V7" s="12"/>
      <c r="W7" s="337"/>
      <c r="X7" s="21"/>
      <c r="Y7" s="12"/>
    </row>
    <row r="8" spans="1:25" ht="19.5" customHeight="1">
      <c r="A8" s="12"/>
      <c r="C8" s="450">
        <v>1</v>
      </c>
      <c r="D8" s="450"/>
      <c r="E8" s="12"/>
      <c r="F8" s="450">
        <v>2</v>
      </c>
      <c r="G8" s="450"/>
      <c r="H8" s="12"/>
      <c r="I8" s="450">
        <v>3</v>
      </c>
      <c r="J8" s="450"/>
      <c r="K8" s="12"/>
      <c r="L8" s="450">
        <v>4</v>
      </c>
      <c r="M8" s="450"/>
      <c r="N8" s="12"/>
      <c r="O8" s="12"/>
      <c r="P8" s="450">
        <v>5</v>
      </c>
      <c r="Q8" s="450"/>
      <c r="R8" s="12"/>
      <c r="S8" s="450">
        <v>6</v>
      </c>
      <c r="T8" s="450"/>
      <c r="U8" s="12"/>
      <c r="V8" s="450">
        <v>7</v>
      </c>
      <c r="W8" s="450"/>
      <c r="X8" s="20"/>
      <c r="Y8" s="20"/>
    </row>
    <row r="9" spans="1:25" ht="19.5" customHeight="1">
      <c r="A9" s="12"/>
      <c r="C9" s="546" t="str">
        <f>組み合わせ一覧!C15</f>
        <v>Ｋ－ＷＥＳＴ．ＦＣ２００１</v>
      </c>
      <c r="D9" s="546"/>
      <c r="E9" s="308"/>
      <c r="F9" s="529" t="str">
        <f>組み合わせ一覧!C19</f>
        <v>小山三小　ＦＣ</v>
      </c>
      <c r="G9" s="529"/>
      <c r="H9" s="22"/>
      <c r="I9" s="554" t="str">
        <f>組み合わせ一覧!C25</f>
        <v>フットボールクラブ氏家</v>
      </c>
      <c r="J9" s="554"/>
      <c r="K9" s="22"/>
      <c r="L9" s="516" t="str">
        <f>組み合わせ一覧!C29</f>
        <v>ＳＡＫＵＲＡ　ＦＯＯＴＢＡＬＬ　ＣＬＵＢ　Ｊｒ</v>
      </c>
      <c r="M9" s="516"/>
      <c r="N9" s="22"/>
      <c r="O9" s="22"/>
      <c r="P9" s="529" t="str">
        <f>組み合わせ一覧!C33</f>
        <v>ＦＣ　ＳＨＵＪＡＫＵ</v>
      </c>
      <c r="Q9" s="529"/>
      <c r="R9" s="22"/>
      <c r="S9" s="529" t="str">
        <f>組み合わせ一覧!C39</f>
        <v>Ｆ．Ｃ．栃木ジュニア</v>
      </c>
      <c r="T9" s="529"/>
      <c r="U9" s="22"/>
      <c r="V9" s="530" t="str">
        <f>組み合わせ一覧!C45</f>
        <v>御厨フットボールクラブ（両毛地区1位）</v>
      </c>
      <c r="W9" s="530"/>
      <c r="X9" s="229"/>
      <c r="Y9" s="229"/>
    </row>
    <row r="10" spans="1:25" ht="19.5" customHeight="1">
      <c r="A10" s="12"/>
      <c r="C10" s="546"/>
      <c r="D10" s="546"/>
      <c r="E10" s="308"/>
      <c r="F10" s="529"/>
      <c r="G10" s="529"/>
      <c r="H10" s="22"/>
      <c r="I10" s="554"/>
      <c r="J10" s="554"/>
      <c r="K10" s="22"/>
      <c r="L10" s="516"/>
      <c r="M10" s="516"/>
      <c r="N10" s="22"/>
      <c r="O10" s="22"/>
      <c r="P10" s="529"/>
      <c r="Q10" s="529"/>
      <c r="R10" s="22"/>
      <c r="S10" s="529"/>
      <c r="T10" s="529"/>
      <c r="U10" s="22"/>
      <c r="V10" s="530"/>
      <c r="W10" s="530"/>
      <c r="X10" s="229"/>
      <c r="Y10" s="229"/>
    </row>
    <row r="11" spans="1:25" ht="19.5" customHeight="1">
      <c r="A11" s="12"/>
      <c r="C11" s="546"/>
      <c r="D11" s="546"/>
      <c r="E11" s="308"/>
      <c r="F11" s="529"/>
      <c r="G11" s="529"/>
      <c r="H11" s="22"/>
      <c r="I11" s="554"/>
      <c r="J11" s="554"/>
      <c r="K11" s="22"/>
      <c r="L11" s="516"/>
      <c r="M11" s="516"/>
      <c r="N11" s="22"/>
      <c r="O11" s="22"/>
      <c r="P11" s="529"/>
      <c r="Q11" s="529"/>
      <c r="R11" s="22"/>
      <c r="S11" s="529"/>
      <c r="T11" s="529"/>
      <c r="U11" s="22"/>
      <c r="V11" s="530"/>
      <c r="W11" s="530"/>
      <c r="X11" s="229"/>
      <c r="Y11" s="229"/>
    </row>
    <row r="12" spans="1:25" ht="19.5" customHeight="1">
      <c r="A12" s="12"/>
      <c r="C12" s="546"/>
      <c r="D12" s="546"/>
      <c r="E12" s="308"/>
      <c r="F12" s="529"/>
      <c r="G12" s="529"/>
      <c r="H12" s="22"/>
      <c r="I12" s="554"/>
      <c r="J12" s="554"/>
      <c r="K12" s="22"/>
      <c r="L12" s="516"/>
      <c r="M12" s="516"/>
      <c r="N12" s="22"/>
      <c r="O12" s="22"/>
      <c r="P12" s="529"/>
      <c r="Q12" s="529"/>
      <c r="R12" s="22"/>
      <c r="S12" s="529"/>
      <c r="T12" s="529"/>
      <c r="U12" s="22"/>
      <c r="V12" s="530"/>
      <c r="W12" s="530"/>
      <c r="X12" s="229"/>
      <c r="Y12" s="229"/>
    </row>
    <row r="13" spans="1:25" ht="19.5" customHeight="1">
      <c r="A13" s="12"/>
      <c r="C13" s="546"/>
      <c r="D13" s="546"/>
      <c r="E13" s="308"/>
      <c r="F13" s="529"/>
      <c r="G13" s="529"/>
      <c r="H13" s="22"/>
      <c r="I13" s="554"/>
      <c r="J13" s="554"/>
      <c r="K13" s="22"/>
      <c r="L13" s="516"/>
      <c r="M13" s="516"/>
      <c r="N13" s="22"/>
      <c r="O13" s="22"/>
      <c r="P13" s="529"/>
      <c r="Q13" s="529"/>
      <c r="R13" s="22"/>
      <c r="S13" s="529"/>
      <c r="T13" s="529"/>
      <c r="U13" s="22"/>
      <c r="V13" s="530"/>
      <c r="W13" s="530"/>
      <c r="X13" s="229"/>
      <c r="Y13" s="229"/>
    </row>
    <row r="14" spans="1:25" ht="19.5" customHeight="1">
      <c r="A14" s="12"/>
      <c r="C14" s="546"/>
      <c r="D14" s="546"/>
      <c r="E14" s="308"/>
      <c r="F14" s="529"/>
      <c r="G14" s="529"/>
      <c r="H14" s="22"/>
      <c r="I14" s="554"/>
      <c r="J14" s="554"/>
      <c r="K14" s="22"/>
      <c r="L14" s="516"/>
      <c r="M14" s="516"/>
      <c r="N14" s="22"/>
      <c r="O14" s="22"/>
      <c r="P14" s="529"/>
      <c r="Q14" s="529"/>
      <c r="R14" s="22"/>
      <c r="S14" s="529"/>
      <c r="T14" s="529"/>
      <c r="U14" s="22"/>
      <c r="V14" s="530"/>
      <c r="W14" s="530"/>
      <c r="X14" s="229"/>
      <c r="Y14" s="229"/>
    </row>
    <row r="15" spans="1:25" ht="19.5" customHeight="1">
      <c r="A15" s="12"/>
      <c r="C15" s="546"/>
      <c r="D15" s="546"/>
      <c r="E15" s="308"/>
      <c r="F15" s="529"/>
      <c r="G15" s="529"/>
      <c r="H15" s="22"/>
      <c r="I15" s="554"/>
      <c r="J15" s="554"/>
      <c r="K15" s="22"/>
      <c r="L15" s="516"/>
      <c r="M15" s="516"/>
      <c r="N15" s="22"/>
      <c r="O15" s="22"/>
      <c r="P15" s="529"/>
      <c r="Q15" s="529"/>
      <c r="R15" s="22"/>
      <c r="S15" s="529"/>
      <c r="T15" s="529"/>
      <c r="U15" s="22"/>
      <c r="V15" s="530"/>
      <c r="W15" s="530"/>
      <c r="X15" s="229"/>
      <c r="Y15" s="229"/>
    </row>
    <row r="16" spans="1:25" ht="19.5" customHeight="1">
      <c r="A16" s="12"/>
      <c r="C16" s="546"/>
      <c r="D16" s="546"/>
      <c r="E16" s="308"/>
      <c r="F16" s="529"/>
      <c r="G16" s="529"/>
      <c r="H16" s="22"/>
      <c r="I16" s="554"/>
      <c r="J16" s="554"/>
      <c r="K16" s="22"/>
      <c r="L16" s="516"/>
      <c r="M16" s="516"/>
      <c r="N16" s="22"/>
      <c r="O16" s="22"/>
      <c r="P16" s="529"/>
      <c r="Q16" s="529"/>
      <c r="R16" s="22"/>
      <c r="S16" s="529"/>
      <c r="T16" s="529"/>
      <c r="U16" s="22"/>
      <c r="V16" s="530"/>
      <c r="W16" s="530"/>
      <c r="X16" s="229"/>
      <c r="Y16" s="229"/>
    </row>
    <row r="17" spans="1:25" ht="19.5" customHeight="1">
      <c r="A17" s="12"/>
      <c r="C17" s="546"/>
      <c r="D17" s="546"/>
      <c r="E17" s="308"/>
      <c r="F17" s="529"/>
      <c r="G17" s="529"/>
      <c r="H17" s="22"/>
      <c r="I17" s="554"/>
      <c r="J17" s="554"/>
      <c r="K17" s="22"/>
      <c r="L17" s="516"/>
      <c r="M17" s="516"/>
      <c r="N17" s="22"/>
      <c r="O17" s="22"/>
      <c r="P17" s="529"/>
      <c r="Q17" s="529"/>
      <c r="R17" s="22"/>
      <c r="S17" s="529"/>
      <c r="T17" s="529"/>
      <c r="U17" s="22"/>
      <c r="V17" s="530"/>
      <c r="W17" s="530"/>
      <c r="X17" s="229"/>
      <c r="Y17" s="229"/>
    </row>
    <row r="18" spans="1:25" ht="19.5" customHeight="1">
      <c r="A18" s="12"/>
      <c r="C18" s="546"/>
      <c r="D18" s="546"/>
      <c r="E18" s="308"/>
      <c r="F18" s="529"/>
      <c r="G18" s="529"/>
      <c r="H18" s="22"/>
      <c r="I18" s="554"/>
      <c r="J18" s="554"/>
      <c r="K18" s="22"/>
      <c r="L18" s="516"/>
      <c r="M18" s="516"/>
      <c r="N18" s="22"/>
      <c r="O18" s="22"/>
      <c r="P18" s="529"/>
      <c r="Q18" s="529"/>
      <c r="R18" s="22"/>
      <c r="S18" s="529"/>
      <c r="T18" s="529"/>
      <c r="U18" s="22"/>
      <c r="V18" s="530"/>
      <c r="W18" s="530"/>
      <c r="X18" s="229"/>
      <c r="Y18" s="229"/>
    </row>
    <row r="19" spans="1:25" ht="19.5" customHeight="1">
      <c r="A19" s="12"/>
      <c r="C19" s="546"/>
      <c r="D19" s="546"/>
      <c r="E19" s="308"/>
      <c r="F19" s="529"/>
      <c r="G19" s="529"/>
      <c r="H19" s="22"/>
      <c r="I19" s="554"/>
      <c r="J19" s="554"/>
      <c r="K19" s="22"/>
      <c r="L19" s="516"/>
      <c r="M19" s="516"/>
      <c r="N19" s="22"/>
      <c r="O19" s="22"/>
      <c r="P19" s="529"/>
      <c r="Q19" s="529"/>
      <c r="R19" s="22"/>
      <c r="S19" s="529"/>
      <c r="T19" s="529"/>
      <c r="U19" s="22"/>
      <c r="V19" s="530"/>
      <c r="W19" s="530"/>
      <c r="X19" s="229"/>
      <c r="Y19" s="229"/>
    </row>
    <row r="20" spans="1:25" ht="19.5" customHeight="1">
      <c r="A20" s="12"/>
      <c r="C20" s="233"/>
      <c r="D20" s="233"/>
      <c r="E20" s="234"/>
      <c r="F20" s="233"/>
      <c r="G20" s="233"/>
      <c r="H20" s="231"/>
      <c r="I20" s="233"/>
      <c r="J20" s="233"/>
      <c r="K20" s="231"/>
      <c r="L20" s="233"/>
      <c r="M20" s="233"/>
      <c r="N20" s="231"/>
      <c r="O20" s="231"/>
      <c r="P20" s="233"/>
      <c r="Q20" s="233"/>
      <c r="R20" s="231"/>
      <c r="S20" s="233"/>
      <c r="T20" s="233"/>
      <c r="U20" s="22"/>
      <c r="V20" s="39"/>
      <c r="W20" s="39"/>
      <c r="X20" s="229"/>
      <c r="Y20" s="229"/>
    </row>
    <row r="21" spans="1:25" ht="19.5" customHeight="1">
      <c r="A21" s="12"/>
      <c r="B21" s="48"/>
      <c r="C21" s="48"/>
      <c r="D21" s="48"/>
      <c r="E21" s="557" t="s">
        <v>42</v>
      </c>
      <c r="F21" s="557"/>
      <c r="G21" s="48"/>
      <c r="H21" s="22"/>
      <c r="I21" s="48"/>
      <c r="J21" s="48"/>
      <c r="K21" s="22"/>
      <c r="L21" s="22"/>
      <c r="M21" s="39"/>
      <c r="N21" s="39"/>
      <c r="O21" s="22"/>
      <c r="P21" s="39"/>
      <c r="Q21" s="557" t="s">
        <v>43</v>
      </c>
      <c r="R21" s="557"/>
      <c r="S21" s="230"/>
      <c r="T21" s="39"/>
      <c r="U21" s="22"/>
      <c r="V21" s="48"/>
      <c r="W21" s="48"/>
    </row>
    <row r="22" spans="1:25" ht="19.5" customHeight="1" thickBot="1">
      <c r="A22" s="67"/>
      <c r="B22" s="67"/>
      <c r="C22" s="228"/>
      <c r="D22" s="618"/>
      <c r="E22" s="621"/>
      <c r="F22" s="403"/>
      <c r="G22" s="68"/>
      <c r="H22" s="228"/>
      <c r="I22" s="228"/>
      <c r="J22" s="32"/>
      <c r="K22" s="363"/>
      <c r="L22" s="363"/>
      <c r="M22" s="32"/>
      <c r="N22" s="228"/>
      <c r="O22" s="228"/>
      <c r="P22" s="618"/>
      <c r="Q22" s="621"/>
      <c r="R22" s="68"/>
      <c r="S22" s="68"/>
      <c r="T22" s="68"/>
      <c r="U22" s="67"/>
      <c r="V22" s="67"/>
      <c r="W22" s="67"/>
    </row>
    <row r="23" spans="1:25" ht="19.5" customHeight="1" thickTop="1">
      <c r="A23" s="70"/>
      <c r="B23" s="70"/>
      <c r="C23" s="405"/>
      <c r="D23" s="570" t="s">
        <v>63</v>
      </c>
      <c r="E23" s="571"/>
      <c r="F23" s="559"/>
      <c r="G23" s="559"/>
      <c r="H23" s="400"/>
      <c r="I23" s="100"/>
      <c r="J23" s="100"/>
      <c r="K23" s="100"/>
      <c r="L23" s="100"/>
      <c r="M23" s="100"/>
      <c r="N23" s="100"/>
      <c r="O23" s="405"/>
      <c r="P23" s="620" t="s">
        <v>59</v>
      </c>
      <c r="Q23" s="571"/>
      <c r="R23" s="559"/>
      <c r="S23" s="559"/>
      <c r="T23" s="562"/>
      <c r="U23" s="70"/>
      <c r="V23" s="70"/>
      <c r="W23" s="70"/>
    </row>
    <row r="24" spans="1:25" ht="19.5" customHeight="1" thickBot="1">
      <c r="A24" s="70"/>
      <c r="B24" s="70"/>
      <c r="C24" s="340"/>
      <c r="D24" s="76"/>
      <c r="E24" s="70"/>
      <c r="F24" s="70"/>
      <c r="G24" s="606"/>
      <c r="H24" s="402"/>
      <c r="I24" s="72"/>
      <c r="J24" s="100"/>
      <c r="K24" s="100"/>
      <c r="L24" s="100"/>
      <c r="M24" s="100"/>
      <c r="N24" s="100"/>
      <c r="O24" s="401"/>
      <c r="P24" s="608"/>
      <c r="Q24" s="100"/>
      <c r="R24" s="100"/>
      <c r="S24" s="100"/>
      <c r="T24" s="606"/>
      <c r="U24" s="72"/>
      <c r="V24" s="72"/>
      <c r="W24" s="70"/>
    </row>
    <row r="25" spans="1:25" ht="19.5" customHeight="1" thickTop="1">
      <c r="A25" s="70"/>
      <c r="B25" s="100"/>
      <c r="C25" s="405"/>
      <c r="D25" s="75"/>
      <c r="E25" s="70"/>
      <c r="F25" s="405"/>
      <c r="G25" s="571" t="s">
        <v>243</v>
      </c>
      <c r="H25" s="559"/>
      <c r="I25" s="560"/>
      <c r="J25" s="76"/>
      <c r="K25" s="70"/>
      <c r="L25" s="70"/>
      <c r="M25" s="71"/>
      <c r="N25" s="558" t="s">
        <v>55</v>
      </c>
      <c r="O25" s="559"/>
      <c r="P25" s="571"/>
      <c r="Q25" s="607"/>
      <c r="R25" s="100"/>
      <c r="S25" s="405"/>
      <c r="T25" s="558" t="s">
        <v>56</v>
      </c>
      <c r="U25" s="559"/>
      <c r="V25" s="560"/>
      <c r="W25" s="70"/>
    </row>
    <row r="26" spans="1:25" ht="19.5" customHeight="1">
      <c r="A26" s="12"/>
      <c r="B26" s="16"/>
      <c r="C26" s="340"/>
      <c r="D26" s="17"/>
      <c r="E26" s="12"/>
      <c r="F26" s="340"/>
      <c r="G26" s="368"/>
      <c r="H26" s="14"/>
      <c r="I26" s="226"/>
      <c r="J26" s="17"/>
      <c r="K26" s="12"/>
      <c r="L26" s="12"/>
      <c r="M26" s="18"/>
      <c r="N26" s="225"/>
      <c r="O26" s="14"/>
      <c r="P26" s="368"/>
      <c r="Q26" s="328"/>
      <c r="R26" s="16"/>
      <c r="S26" s="340"/>
      <c r="T26" s="225"/>
      <c r="U26" s="14"/>
      <c r="V26" s="226"/>
      <c r="W26" s="12"/>
    </row>
    <row r="27" spans="1:25" ht="19.5" customHeight="1">
      <c r="A27" s="12"/>
      <c r="B27" s="20"/>
      <c r="C27" s="450">
        <v>8</v>
      </c>
      <c r="D27" s="450"/>
      <c r="E27" s="12"/>
      <c r="F27" s="450">
        <v>9</v>
      </c>
      <c r="G27" s="450"/>
      <c r="H27" s="12"/>
      <c r="I27" s="450">
        <v>10</v>
      </c>
      <c r="J27" s="450"/>
      <c r="K27" s="12"/>
      <c r="L27" s="12"/>
      <c r="M27" s="450">
        <v>11</v>
      </c>
      <c r="N27" s="450"/>
      <c r="O27" s="12"/>
      <c r="P27" s="450">
        <v>12</v>
      </c>
      <c r="Q27" s="450"/>
      <c r="R27" s="12"/>
      <c r="S27" s="450">
        <v>13</v>
      </c>
      <c r="T27" s="450"/>
      <c r="U27" s="12"/>
      <c r="V27" s="450">
        <v>14</v>
      </c>
      <c r="W27" s="450"/>
    </row>
    <row r="28" spans="1:25" ht="19.5" customHeight="1">
      <c r="A28" s="12"/>
      <c r="B28" s="229"/>
      <c r="C28" s="516" t="str">
        <f>組み合わせ一覧!C47</f>
        <v>国分寺サッカークラブ（下都賀地区1位）</v>
      </c>
      <c r="D28" s="516"/>
      <c r="E28" s="22"/>
      <c r="F28" s="529" t="str">
        <f>組み合わせ一覧!C51</f>
        <v>さくらボン・ディ・ボーラ</v>
      </c>
      <c r="G28" s="529"/>
      <c r="H28" s="22"/>
      <c r="I28" s="554" t="str">
        <f>組み合わせ一覧!C59</f>
        <v>ＴＯＣＨＩＧＩ　ＫＯＵ　ＦＣ</v>
      </c>
      <c r="J28" s="554"/>
      <c r="K28" s="22"/>
      <c r="L28" s="22"/>
      <c r="M28" s="529" t="str">
        <f>組み合わせ一覧!C65</f>
        <v>ウエストフットコム</v>
      </c>
      <c r="N28" s="529"/>
      <c r="O28" s="22"/>
      <c r="P28" s="512" t="str">
        <f>組み合わせ一覧!C67</f>
        <v>ＦＣ中村</v>
      </c>
      <c r="Q28" s="512"/>
      <c r="R28" s="22"/>
      <c r="S28" s="529" t="str">
        <f>組み合わせ一覧!C75</f>
        <v>野木ＳＳＳ</v>
      </c>
      <c r="T28" s="529"/>
      <c r="U28" s="22"/>
      <c r="V28" s="529" t="str">
        <f>組み合わせ一覧!C79</f>
        <v>壬生ＦＣユナイテッド</v>
      </c>
      <c r="W28" s="529"/>
    </row>
    <row r="29" spans="1:25" ht="19.5" customHeight="1">
      <c r="A29" s="12"/>
      <c r="B29" s="229"/>
      <c r="C29" s="516"/>
      <c r="D29" s="516"/>
      <c r="E29" s="22"/>
      <c r="F29" s="529"/>
      <c r="G29" s="529"/>
      <c r="H29" s="22"/>
      <c r="I29" s="554"/>
      <c r="J29" s="554"/>
      <c r="K29" s="22"/>
      <c r="L29" s="22"/>
      <c r="M29" s="529"/>
      <c r="N29" s="529"/>
      <c r="O29" s="22"/>
      <c r="P29" s="512"/>
      <c r="Q29" s="512"/>
      <c r="R29" s="22"/>
      <c r="S29" s="529"/>
      <c r="T29" s="529"/>
      <c r="U29" s="22"/>
      <c r="V29" s="529"/>
      <c r="W29" s="529"/>
    </row>
    <row r="30" spans="1:25" ht="19.5" customHeight="1">
      <c r="A30" s="12"/>
      <c r="B30" s="229"/>
      <c r="C30" s="516"/>
      <c r="D30" s="516"/>
      <c r="E30" s="22"/>
      <c r="F30" s="529"/>
      <c r="G30" s="529"/>
      <c r="H30" s="22"/>
      <c r="I30" s="554"/>
      <c r="J30" s="554"/>
      <c r="K30" s="22"/>
      <c r="L30" s="22"/>
      <c r="M30" s="529"/>
      <c r="N30" s="529"/>
      <c r="O30" s="22"/>
      <c r="P30" s="512"/>
      <c r="Q30" s="512"/>
      <c r="R30" s="22"/>
      <c r="S30" s="529"/>
      <c r="T30" s="529"/>
      <c r="U30" s="22"/>
      <c r="V30" s="529"/>
      <c r="W30" s="529"/>
    </row>
    <row r="31" spans="1:25" ht="19.5" customHeight="1">
      <c r="A31" s="12"/>
      <c r="B31" s="229"/>
      <c r="C31" s="516"/>
      <c r="D31" s="516"/>
      <c r="E31" s="22"/>
      <c r="F31" s="529"/>
      <c r="G31" s="529"/>
      <c r="H31" s="22"/>
      <c r="I31" s="554"/>
      <c r="J31" s="554"/>
      <c r="K31" s="22"/>
      <c r="L31" s="22"/>
      <c r="M31" s="529"/>
      <c r="N31" s="529"/>
      <c r="O31" s="22"/>
      <c r="P31" s="512"/>
      <c r="Q31" s="512"/>
      <c r="R31" s="22"/>
      <c r="S31" s="529"/>
      <c r="T31" s="529"/>
      <c r="U31" s="22"/>
      <c r="V31" s="529"/>
      <c r="W31" s="529"/>
    </row>
    <row r="32" spans="1:25" ht="19.5" customHeight="1">
      <c r="A32" s="12"/>
      <c r="B32" s="229"/>
      <c r="C32" s="516"/>
      <c r="D32" s="516"/>
      <c r="E32" s="22"/>
      <c r="F32" s="529"/>
      <c r="G32" s="529"/>
      <c r="H32" s="22"/>
      <c r="I32" s="554"/>
      <c r="J32" s="554"/>
      <c r="K32" s="22"/>
      <c r="L32" s="22"/>
      <c r="M32" s="529"/>
      <c r="N32" s="529"/>
      <c r="O32" s="22"/>
      <c r="P32" s="512"/>
      <c r="Q32" s="512"/>
      <c r="R32" s="22"/>
      <c r="S32" s="529"/>
      <c r="T32" s="529"/>
      <c r="U32" s="22"/>
      <c r="V32" s="529"/>
      <c r="W32" s="529"/>
    </row>
    <row r="33" spans="1:28" ht="19.5" customHeight="1">
      <c r="A33" s="12"/>
      <c r="B33" s="229"/>
      <c r="C33" s="516"/>
      <c r="D33" s="516"/>
      <c r="E33" s="22"/>
      <c r="F33" s="529"/>
      <c r="G33" s="529"/>
      <c r="H33" s="22"/>
      <c r="I33" s="554"/>
      <c r="J33" s="554"/>
      <c r="K33" s="22"/>
      <c r="L33" s="22"/>
      <c r="M33" s="529"/>
      <c r="N33" s="529"/>
      <c r="O33" s="22"/>
      <c r="P33" s="512"/>
      <c r="Q33" s="512"/>
      <c r="R33" s="22"/>
      <c r="S33" s="529"/>
      <c r="T33" s="529"/>
      <c r="U33" s="22"/>
      <c r="V33" s="529"/>
      <c r="W33" s="529"/>
    </row>
    <row r="34" spans="1:28" ht="19.5" customHeight="1">
      <c r="A34" s="12"/>
      <c r="B34" s="229"/>
      <c r="C34" s="516"/>
      <c r="D34" s="516"/>
      <c r="E34" s="22"/>
      <c r="F34" s="529"/>
      <c r="G34" s="529"/>
      <c r="H34" s="22"/>
      <c r="I34" s="554"/>
      <c r="J34" s="554"/>
      <c r="K34" s="22"/>
      <c r="L34" s="22"/>
      <c r="M34" s="529"/>
      <c r="N34" s="529"/>
      <c r="O34" s="22"/>
      <c r="P34" s="512"/>
      <c r="Q34" s="512"/>
      <c r="R34" s="22"/>
      <c r="S34" s="529"/>
      <c r="T34" s="529"/>
      <c r="U34" s="22"/>
      <c r="V34" s="529"/>
      <c r="W34" s="529"/>
    </row>
    <row r="35" spans="1:28" ht="19.5" customHeight="1">
      <c r="A35" s="12"/>
      <c r="B35" s="229"/>
      <c r="C35" s="516"/>
      <c r="D35" s="516"/>
      <c r="E35" s="22"/>
      <c r="F35" s="529"/>
      <c r="G35" s="529"/>
      <c r="H35" s="22"/>
      <c r="I35" s="554"/>
      <c r="J35" s="554"/>
      <c r="K35" s="22"/>
      <c r="L35" s="22"/>
      <c r="M35" s="529"/>
      <c r="N35" s="529"/>
      <c r="O35" s="22"/>
      <c r="P35" s="512"/>
      <c r="Q35" s="512"/>
      <c r="R35" s="22"/>
      <c r="S35" s="529"/>
      <c r="T35" s="529"/>
      <c r="U35" s="22"/>
      <c r="V35" s="529"/>
      <c r="W35" s="529"/>
    </row>
    <row r="36" spans="1:28" ht="19.5" customHeight="1">
      <c r="A36" s="12"/>
      <c r="B36" s="229"/>
      <c r="C36" s="516"/>
      <c r="D36" s="516"/>
      <c r="E36" s="22"/>
      <c r="F36" s="529"/>
      <c r="G36" s="529"/>
      <c r="H36" s="22"/>
      <c r="I36" s="554"/>
      <c r="J36" s="554"/>
      <c r="K36" s="22"/>
      <c r="L36" s="22"/>
      <c r="M36" s="529"/>
      <c r="N36" s="529"/>
      <c r="O36" s="22"/>
      <c r="P36" s="512"/>
      <c r="Q36" s="512"/>
      <c r="R36" s="22"/>
      <c r="S36" s="529"/>
      <c r="T36" s="529"/>
      <c r="U36" s="22"/>
      <c r="V36" s="529"/>
      <c r="W36" s="529"/>
    </row>
    <row r="37" spans="1:28" ht="19.5" customHeight="1">
      <c r="A37" s="12"/>
      <c r="B37" s="229"/>
      <c r="C37" s="516"/>
      <c r="D37" s="516"/>
      <c r="E37" s="22"/>
      <c r="F37" s="529"/>
      <c r="G37" s="529"/>
      <c r="H37" s="22"/>
      <c r="I37" s="554"/>
      <c r="J37" s="554"/>
      <c r="K37" s="22"/>
      <c r="L37" s="22"/>
      <c r="M37" s="529"/>
      <c r="N37" s="529"/>
      <c r="O37" s="22"/>
      <c r="P37" s="512"/>
      <c r="Q37" s="512"/>
      <c r="R37" s="22"/>
      <c r="S37" s="529"/>
      <c r="T37" s="529"/>
      <c r="U37" s="22"/>
      <c r="V37" s="529"/>
      <c r="W37" s="529"/>
    </row>
    <row r="38" spans="1:28" ht="19.5" customHeight="1">
      <c r="A38" s="12"/>
      <c r="B38" s="229"/>
      <c r="C38" s="516"/>
      <c r="D38" s="516"/>
      <c r="E38" s="22"/>
      <c r="F38" s="529"/>
      <c r="G38" s="529"/>
      <c r="H38" s="22"/>
      <c r="I38" s="554"/>
      <c r="J38" s="554"/>
      <c r="K38" s="22"/>
      <c r="L38" s="22"/>
      <c r="M38" s="529"/>
      <c r="N38" s="529"/>
      <c r="O38" s="22"/>
      <c r="P38" s="512"/>
      <c r="Q38" s="512"/>
      <c r="R38" s="22"/>
      <c r="S38" s="529"/>
      <c r="T38" s="529"/>
      <c r="U38" s="22"/>
      <c r="V38" s="529"/>
      <c r="W38" s="529"/>
    </row>
    <row r="39" spans="1:28" ht="19.5" customHeight="1">
      <c r="A39" s="8"/>
      <c r="B39" s="8"/>
      <c r="C39" s="8"/>
      <c r="D39" s="8"/>
      <c r="E39" s="8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8"/>
      <c r="X39" s="8"/>
      <c r="Y39" s="8"/>
    </row>
    <row r="40" spans="1:28" ht="19.5" customHeight="1"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Y40" s="80"/>
    </row>
    <row r="41" spans="1:28" ht="19.5" customHeight="1">
      <c r="A41" s="80" t="s">
        <v>64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508" t="s">
        <v>247</v>
      </c>
      <c r="U41" s="508"/>
      <c r="V41" s="508"/>
      <c r="W41" s="508"/>
      <c r="X41" s="508"/>
      <c r="Y41" s="80"/>
    </row>
    <row r="42" spans="1:28" ht="19.5" customHeight="1">
      <c r="A42" s="450" t="s">
        <v>65</v>
      </c>
      <c r="B42" s="551" t="s">
        <v>0</v>
      </c>
      <c r="C42" s="468">
        <v>0.375</v>
      </c>
      <c r="D42" s="468"/>
      <c r="E42" s="603" t="str">
        <f>P9</f>
        <v>ＦＣ　ＳＨＵＪＡＫＵ</v>
      </c>
      <c r="F42" s="603"/>
      <c r="G42" s="603"/>
      <c r="H42" s="603"/>
      <c r="I42" s="454">
        <f>K42+K43</f>
        <v>1</v>
      </c>
      <c r="J42" s="457" t="s">
        <v>66</v>
      </c>
      <c r="K42" s="361">
        <v>1</v>
      </c>
      <c r="L42" s="361" t="s">
        <v>67</v>
      </c>
      <c r="M42" s="361">
        <v>0</v>
      </c>
      <c r="N42" s="457" t="s">
        <v>68</v>
      </c>
      <c r="O42" s="454">
        <f>M42+M43</f>
        <v>1</v>
      </c>
      <c r="P42" s="552" t="str">
        <f>S9</f>
        <v>Ｆ．Ｃ．栃木ジュニア</v>
      </c>
      <c r="Q42" s="552"/>
      <c r="R42" s="552"/>
      <c r="S42" s="552"/>
      <c r="T42" s="454" t="s">
        <v>248</v>
      </c>
      <c r="U42" s="454"/>
      <c r="V42" s="454"/>
      <c r="W42" s="454"/>
      <c r="X42" s="454"/>
      <c r="Y42" s="455"/>
      <c r="AB42" s="82"/>
    </row>
    <row r="43" spans="1:28" ht="19.5" customHeight="1">
      <c r="A43" s="450"/>
      <c r="B43" s="551"/>
      <c r="C43" s="468"/>
      <c r="D43" s="468"/>
      <c r="E43" s="603"/>
      <c r="F43" s="603"/>
      <c r="G43" s="603"/>
      <c r="H43" s="603"/>
      <c r="I43" s="454"/>
      <c r="J43" s="457"/>
      <c r="K43" s="361">
        <v>0</v>
      </c>
      <c r="L43" s="361" t="s">
        <v>67</v>
      </c>
      <c r="M43" s="361">
        <v>1</v>
      </c>
      <c r="N43" s="457"/>
      <c r="O43" s="454"/>
      <c r="P43" s="552"/>
      <c r="Q43" s="552"/>
      <c r="R43" s="552"/>
      <c r="S43" s="552"/>
      <c r="T43" s="454"/>
      <c r="U43" s="454"/>
      <c r="V43" s="454"/>
      <c r="W43" s="454"/>
      <c r="X43" s="454"/>
      <c r="Y43" s="455"/>
    </row>
    <row r="44" spans="1:28" ht="19.5" customHeight="1">
      <c r="A44" s="14"/>
      <c r="B44" s="47"/>
      <c r="C44" s="63"/>
      <c r="D44" s="63"/>
      <c r="E44" s="79"/>
      <c r="F44" s="79"/>
      <c r="G44" s="79"/>
      <c r="H44" s="79"/>
      <c r="I44" s="83"/>
      <c r="J44" s="345" t="s">
        <v>676</v>
      </c>
      <c r="K44" s="365">
        <v>3</v>
      </c>
      <c r="L44" s="365" t="s">
        <v>11</v>
      </c>
      <c r="M44" s="365">
        <v>2</v>
      </c>
      <c r="N44" s="15"/>
      <c r="O44" s="83"/>
      <c r="P44" s="79"/>
      <c r="Q44" s="79"/>
      <c r="R44" s="79"/>
      <c r="S44" s="79"/>
      <c r="T44" s="81"/>
      <c r="U44" s="81"/>
      <c r="V44" s="81"/>
      <c r="W44" s="81"/>
      <c r="X44" s="81"/>
      <c r="Y44" s="9"/>
    </row>
    <row r="45" spans="1:28" ht="19.5" customHeight="1">
      <c r="A45" s="369"/>
      <c r="B45" s="374"/>
      <c r="C45" s="370"/>
      <c r="D45" s="370"/>
      <c r="E45" s="375"/>
      <c r="F45" s="375"/>
      <c r="G45" s="375"/>
      <c r="H45" s="375"/>
      <c r="I45" s="371"/>
      <c r="J45" s="345"/>
      <c r="K45" s="365"/>
      <c r="L45" s="365"/>
      <c r="M45" s="365"/>
      <c r="N45" s="366"/>
      <c r="O45" s="371"/>
      <c r="P45" s="375"/>
      <c r="Q45" s="375"/>
      <c r="R45" s="375"/>
      <c r="S45" s="375"/>
      <c r="T45" s="373"/>
      <c r="U45" s="373"/>
      <c r="V45" s="373"/>
      <c r="W45" s="373"/>
      <c r="X45" s="373"/>
      <c r="Y45" s="367"/>
    </row>
    <row r="46" spans="1:28" ht="19.5" customHeight="1">
      <c r="A46" s="450" t="s">
        <v>41</v>
      </c>
      <c r="B46" s="551" t="s">
        <v>0</v>
      </c>
      <c r="C46" s="468">
        <v>0.375</v>
      </c>
      <c r="D46" s="468"/>
      <c r="E46" s="603" t="str">
        <f>F28</f>
        <v>さくらボン・ディ・ボーラ</v>
      </c>
      <c r="F46" s="603"/>
      <c r="G46" s="603"/>
      <c r="H46" s="603"/>
      <c r="I46" s="454">
        <f>K46+K47</f>
        <v>2</v>
      </c>
      <c r="J46" s="457" t="s">
        <v>66</v>
      </c>
      <c r="K46" s="361">
        <v>1</v>
      </c>
      <c r="L46" s="361" t="s">
        <v>67</v>
      </c>
      <c r="M46" s="361">
        <v>1</v>
      </c>
      <c r="N46" s="457" t="s">
        <v>68</v>
      </c>
      <c r="O46" s="454">
        <f>M46+M47</f>
        <v>2</v>
      </c>
      <c r="P46" s="552" t="str">
        <f>I28</f>
        <v>ＴＯＣＨＩＧＩ　ＫＯＵ　ＦＣ</v>
      </c>
      <c r="Q46" s="552"/>
      <c r="R46" s="552"/>
      <c r="S46" s="552"/>
      <c r="T46" s="454" t="s">
        <v>249</v>
      </c>
      <c r="U46" s="454"/>
      <c r="V46" s="454"/>
      <c r="W46" s="454"/>
      <c r="X46" s="454"/>
      <c r="Y46" s="455"/>
    </row>
    <row r="47" spans="1:28" ht="19.5" customHeight="1">
      <c r="A47" s="450"/>
      <c r="B47" s="551"/>
      <c r="C47" s="468"/>
      <c r="D47" s="468"/>
      <c r="E47" s="603"/>
      <c r="F47" s="603"/>
      <c r="G47" s="603"/>
      <c r="H47" s="603"/>
      <c r="I47" s="454"/>
      <c r="J47" s="457"/>
      <c r="K47" s="361">
        <v>1</v>
      </c>
      <c r="L47" s="361" t="s">
        <v>67</v>
      </c>
      <c r="M47" s="361">
        <v>1</v>
      </c>
      <c r="N47" s="457"/>
      <c r="O47" s="454"/>
      <c r="P47" s="552"/>
      <c r="Q47" s="552"/>
      <c r="R47" s="552"/>
      <c r="S47" s="552"/>
      <c r="T47" s="454"/>
      <c r="U47" s="454"/>
      <c r="V47" s="454"/>
      <c r="W47" s="454"/>
      <c r="X47" s="454"/>
      <c r="Y47" s="455"/>
    </row>
    <row r="48" spans="1:28" ht="19.5" customHeight="1">
      <c r="A48" s="369"/>
      <c r="B48" s="374"/>
      <c r="C48" s="370"/>
      <c r="D48" s="370"/>
      <c r="E48" s="375"/>
      <c r="F48" s="375"/>
      <c r="G48" s="375"/>
      <c r="H48" s="375"/>
      <c r="I48" s="371"/>
      <c r="J48" s="345" t="s">
        <v>676</v>
      </c>
      <c r="K48" s="365">
        <v>2</v>
      </c>
      <c r="L48" s="365" t="s">
        <v>11</v>
      </c>
      <c r="M48" s="365">
        <v>1</v>
      </c>
      <c r="N48" s="366"/>
      <c r="O48" s="371"/>
      <c r="P48" s="375"/>
      <c r="Q48" s="375"/>
      <c r="R48" s="375"/>
      <c r="S48" s="375"/>
      <c r="T48" s="373"/>
      <c r="U48" s="373"/>
      <c r="V48" s="373"/>
      <c r="W48" s="373"/>
      <c r="X48" s="373"/>
      <c r="Y48" s="367"/>
    </row>
    <row r="49" spans="1:28" ht="19.5" customHeight="1">
      <c r="A49" s="14"/>
      <c r="B49" s="47"/>
      <c r="C49" s="63"/>
      <c r="D49" s="63"/>
      <c r="E49" s="79"/>
      <c r="F49" s="79"/>
      <c r="G49" s="79"/>
      <c r="H49" s="79"/>
      <c r="I49" s="361"/>
      <c r="J49" s="362"/>
      <c r="K49" s="361"/>
      <c r="L49" s="361"/>
      <c r="M49" s="361"/>
      <c r="N49" s="362"/>
      <c r="O49" s="361"/>
      <c r="P49" s="79"/>
      <c r="Q49" s="79"/>
      <c r="R49" s="79"/>
      <c r="S49" s="79"/>
      <c r="T49" s="81"/>
      <c r="U49" s="81"/>
      <c r="V49" s="81"/>
      <c r="W49" s="81"/>
      <c r="X49" s="81"/>
      <c r="Y49" s="9"/>
    </row>
    <row r="50" spans="1:28" ht="19.5" customHeight="1">
      <c r="A50" s="450" t="s">
        <v>65</v>
      </c>
      <c r="B50" s="551" t="s">
        <v>1</v>
      </c>
      <c r="C50" s="468">
        <v>0.40972222222222227</v>
      </c>
      <c r="D50" s="468"/>
      <c r="E50" s="603" t="str">
        <f>C9</f>
        <v>Ｋ－ＷＥＳＴ．ＦＣ２００１</v>
      </c>
      <c r="F50" s="603"/>
      <c r="G50" s="603"/>
      <c r="H50" s="603"/>
      <c r="I50" s="454">
        <f>K50+K51</f>
        <v>3</v>
      </c>
      <c r="J50" s="457" t="s">
        <v>66</v>
      </c>
      <c r="K50" s="361">
        <v>3</v>
      </c>
      <c r="L50" s="361" t="s">
        <v>67</v>
      </c>
      <c r="M50" s="361">
        <v>0</v>
      </c>
      <c r="N50" s="457" t="s">
        <v>68</v>
      </c>
      <c r="O50" s="454">
        <f>M50+M51</f>
        <v>0</v>
      </c>
      <c r="P50" s="552" t="str">
        <f>F9</f>
        <v>小山三小　ＦＣ</v>
      </c>
      <c r="Q50" s="552"/>
      <c r="R50" s="552"/>
      <c r="S50" s="552"/>
      <c r="T50" s="454" t="s">
        <v>250</v>
      </c>
      <c r="U50" s="454"/>
      <c r="V50" s="454"/>
      <c r="W50" s="454"/>
      <c r="X50" s="454"/>
      <c r="Y50" s="455"/>
    </row>
    <row r="51" spans="1:28" ht="19.5" customHeight="1">
      <c r="A51" s="450"/>
      <c r="B51" s="551"/>
      <c r="C51" s="468"/>
      <c r="D51" s="468"/>
      <c r="E51" s="603"/>
      <c r="F51" s="603"/>
      <c r="G51" s="603"/>
      <c r="H51" s="603"/>
      <c r="I51" s="454"/>
      <c r="J51" s="457"/>
      <c r="K51" s="361">
        <v>0</v>
      </c>
      <c r="L51" s="361" t="s">
        <v>67</v>
      </c>
      <c r="M51" s="361">
        <v>0</v>
      </c>
      <c r="N51" s="457"/>
      <c r="O51" s="454"/>
      <c r="P51" s="552"/>
      <c r="Q51" s="552"/>
      <c r="R51" s="552"/>
      <c r="S51" s="552"/>
      <c r="T51" s="454"/>
      <c r="U51" s="454"/>
      <c r="V51" s="454"/>
      <c r="W51" s="454"/>
      <c r="X51" s="454"/>
      <c r="Y51" s="455"/>
    </row>
    <row r="52" spans="1:28" ht="19.5" customHeight="1">
      <c r="A52" s="14"/>
      <c r="B52" s="47"/>
      <c r="C52" s="63"/>
      <c r="D52" s="63"/>
      <c r="E52" s="79"/>
      <c r="F52" s="79"/>
      <c r="G52" s="79"/>
      <c r="H52" s="79"/>
      <c r="I52" s="361"/>
      <c r="J52" s="362"/>
      <c r="K52" s="361"/>
      <c r="L52" s="361"/>
      <c r="M52" s="361"/>
      <c r="N52" s="362"/>
      <c r="O52" s="361"/>
      <c r="P52" s="79"/>
      <c r="Q52" s="79"/>
      <c r="R52" s="79"/>
      <c r="S52" s="79"/>
      <c r="T52" s="81"/>
      <c r="U52" s="81"/>
      <c r="V52" s="81"/>
      <c r="W52" s="81"/>
      <c r="X52" s="81"/>
      <c r="Y52" s="9"/>
    </row>
    <row r="53" spans="1:28" ht="19.5" customHeight="1">
      <c r="A53" s="450" t="s">
        <v>41</v>
      </c>
      <c r="B53" s="551" t="s">
        <v>1</v>
      </c>
      <c r="C53" s="468">
        <v>0.40972222222222227</v>
      </c>
      <c r="D53" s="468"/>
      <c r="E53" s="552" t="str">
        <f>I9</f>
        <v>フットボールクラブ氏家</v>
      </c>
      <c r="F53" s="552"/>
      <c r="G53" s="552"/>
      <c r="H53" s="552"/>
      <c r="I53" s="454">
        <f>K53+K54</f>
        <v>0</v>
      </c>
      <c r="J53" s="457" t="s">
        <v>66</v>
      </c>
      <c r="K53" s="361">
        <v>0</v>
      </c>
      <c r="L53" s="361" t="s">
        <v>67</v>
      </c>
      <c r="M53" s="361">
        <v>1</v>
      </c>
      <c r="N53" s="457" t="s">
        <v>68</v>
      </c>
      <c r="O53" s="454">
        <f>M53+M54</f>
        <v>2</v>
      </c>
      <c r="P53" s="543" t="str">
        <f>L9</f>
        <v>ＳＡＫＵＲＡ　ＦＯＯＴＢＡＬＬ　ＣＬＵＢ　Ｊｒ</v>
      </c>
      <c r="Q53" s="543"/>
      <c r="R53" s="543"/>
      <c r="S53" s="543"/>
      <c r="T53" s="454" t="s">
        <v>251</v>
      </c>
      <c r="U53" s="454"/>
      <c r="V53" s="454"/>
      <c r="W53" s="454"/>
      <c r="X53" s="454"/>
      <c r="Y53" s="455"/>
    </row>
    <row r="54" spans="1:28" ht="19.5" customHeight="1">
      <c r="A54" s="450"/>
      <c r="B54" s="551"/>
      <c r="C54" s="468"/>
      <c r="D54" s="468"/>
      <c r="E54" s="552"/>
      <c r="F54" s="552"/>
      <c r="G54" s="552"/>
      <c r="H54" s="552"/>
      <c r="I54" s="454"/>
      <c r="J54" s="457"/>
      <c r="K54" s="361">
        <v>0</v>
      </c>
      <c r="L54" s="361" t="s">
        <v>67</v>
      </c>
      <c r="M54" s="361">
        <v>1</v>
      </c>
      <c r="N54" s="457"/>
      <c r="O54" s="454"/>
      <c r="P54" s="543"/>
      <c r="Q54" s="543"/>
      <c r="R54" s="543"/>
      <c r="S54" s="543"/>
      <c r="T54" s="454"/>
      <c r="U54" s="454"/>
      <c r="V54" s="454"/>
      <c r="W54" s="454"/>
      <c r="X54" s="454"/>
      <c r="Y54" s="455"/>
    </row>
    <row r="55" spans="1:28" ht="19.5" customHeight="1">
      <c r="A55" s="14"/>
      <c r="B55" s="47"/>
      <c r="C55" s="63"/>
      <c r="D55" s="63"/>
      <c r="E55" s="79"/>
      <c r="F55" s="79"/>
      <c r="G55" s="79"/>
      <c r="H55" s="79"/>
      <c r="I55" s="361"/>
      <c r="J55" s="362"/>
      <c r="K55" s="361"/>
      <c r="L55" s="361"/>
      <c r="M55" s="361"/>
      <c r="N55" s="362"/>
      <c r="O55" s="361"/>
      <c r="P55" s="79"/>
      <c r="Q55" s="79"/>
      <c r="R55" s="79"/>
      <c r="S55" s="79"/>
      <c r="T55" s="81"/>
      <c r="U55" s="81"/>
      <c r="V55" s="81"/>
      <c r="W55" s="81"/>
      <c r="X55" s="81"/>
      <c r="Y55" s="9"/>
    </row>
    <row r="56" spans="1:28" ht="19.5" customHeight="1">
      <c r="A56" s="450" t="s">
        <v>65</v>
      </c>
      <c r="B56" s="551" t="s">
        <v>2</v>
      </c>
      <c r="C56" s="468">
        <v>0.44444444444444442</v>
      </c>
      <c r="D56" s="468"/>
      <c r="E56" s="552" t="str">
        <f>M28</f>
        <v>ウエストフットコム</v>
      </c>
      <c r="F56" s="552"/>
      <c r="G56" s="552"/>
      <c r="H56" s="552"/>
      <c r="I56" s="454">
        <f>K56+K57</f>
        <v>0</v>
      </c>
      <c r="J56" s="457" t="s">
        <v>66</v>
      </c>
      <c r="K56" s="361">
        <v>0</v>
      </c>
      <c r="L56" s="361" t="s">
        <v>67</v>
      </c>
      <c r="M56" s="361">
        <v>2</v>
      </c>
      <c r="N56" s="457" t="s">
        <v>68</v>
      </c>
      <c r="O56" s="454">
        <f>M56+M57</f>
        <v>4</v>
      </c>
      <c r="P56" s="603" t="str">
        <f>P28</f>
        <v>ＦＣ中村</v>
      </c>
      <c r="Q56" s="603"/>
      <c r="R56" s="603"/>
      <c r="S56" s="603"/>
      <c r="T56" s="454" t="s">
        <v>252</v>
      </c>
      <c r="U56" s="454"/>
      <c r="V56" s="454"/>
      <c r="W56" s="454"/>
      <c r="X56" s="454"/>
      <c r="Y56" s="455"/>
      <c r="AB56" s="82"/>
    </row>
    <row r="57" spans="1:28" ht="19.5" customHeight="1">
      <c r="A57" s="450"/>
      <c r="B57" s="551"/>
      <c r="C57" s="468"/>
      <c r="D57" s="468"/>
      <c r="E57" s="552"/>
      <c r="F57" s="552"/>
      <c r="G57" s="552"/>
      <c r="H57" s="552"/>
      <c r="I57" s="454"/>
      <c r="J57" s="457"/>
      <c r="K57" s="361">
        <v>0</v>
      </c>
      <c r="L57" s="361" t="s">
        <v>67</v>
      </c>
      <c r="M57" s="361">
        <v>2</v>
      </c>
      <c r="N57" s="457"/>
      <c r="O57" s="454"/>
      <c r="P57" s="603"/>
      <c r="Q57" s="603"/>
      <c r="R57" s="603"/>
      <c r="S57" s="603"/>
      <c r="T57" s="454"/>
      <c r="U57" s="454"/>
      <c r="V57" s="454"/>
      <c r="W57" s="454"/>
      <c r="X57" s="454"/>
      <c r="Y57" s="455"/>
    </row>
    <row r="58" spans="1:28" ht="19.5" customHeight="1">
      <c r="A58" s="14"/>
      <c r="B58" s="47"/>
      <c r="C58" s="63"/>
      <c r="D58" s="63"/>
      <c r="E58" s="79"/>
      <c r="F58" s="79"/>
      <c r="G58" s="79"/>
      <c r="H58" s="79"/>
      <c r="I58" s="361"/>
      <c r="J58" s="362"/>
      <c r="K58" s="361"/>
      <c r="L58" s="361"/>
      <c r="M58" s="361"/>
      <c r="N58" s="362"/>
      <c r="O58" s="361"/>
      <c r="P58" s="79"/>
      <c r="Q58" s="79"/>
      <c r="R58" s="79"/>
      <c r="S58" s="79"/>
      <c r="T58" s="81"/>
      <c r="U58" s="81"/>
      <c r="V58" s="81"/>
      <c r="W58" s="81"/>
      <c r="X58" s="81"/>
      <c r="Y58" s="9"/>
    </row>
    <row r="59" spans="1:28" ht="19.5" customHeight="1">
      <c r="A59" s="450" t="s">
        <v>41</v>
      </c>
      <c r="B59" s="551" t="s">
        <v>2</v>
      </c>
      <c r="C59" s="468">
        <v>0.44444444444444442</v>
      </c>
      <c r="D59" s="468"/>
      <c r="E59" s="603" t="str">
        <f>S28</f>
        <v>野木ＳＳＳ</v>
      </c>
      <c r="F59" s="603"/>
      <c r="G59" s="603"/>
      <c r="H59" s="603"/>
      <c r="I59" s="454">
        <f>K59+K60</f>
        <v>1</v>
      </c>
      <c r="J59" s="457" t="s">
        <v>66</v>
      </c>
      <c r="K59" s="361">
        <v>0</v>
      </c>
      <c r="L59" s="361" t="s">
        <v>67</v>
      </c>
      <c r="M59" s="361">
        <v>0</v>
      </c>
      <c r="N59" s="457" t="s">
        <v>68</v>
      </c>
      <c r="O59" s="454">
        <f>M59+M60</f>
        <v>0</v>
      </c>
      <c r="P59" s="552" t="str">
        <f>V28</f>
        <v>壬生ＦＣユナイテッド</v>
      </c>
      <c r="Q59" s="552"/>
      <c r="R59" s="552"/>
      <c r="S59" s="552"/>
      <c r="T59" s="454" t="s">
        <v>253</v>
      </c>
      <c r="U59" s="454"/>
      <c r="V59" s="454"/>
      <c r="W59" s="454"/>
      <c r="X59" s="454"/>
      <c r="Y59" s="455"/>
    </row>
    <row r="60" spans="1:28" ht="19.5" customHeight="1">
      <c r="A60" s="450"/>
      <c r="B60" s="551"/>
      <c r="C60" s="468"/>
      <c r="D60" s="468"/>
      <c r="E60" s="603"/>
      <c r="F60" s="603"/>
      <c r="G60" s="603"/>
      <c r="H60" s="603"/>
      <c r="I60" s="454"/>
      <c r="J60" s="457"/>
      <c r="K60" s="361">
        <v>1</v>
      </c>
      <c r="L60" s="361" t="s">
        <v>67</v>
      </c>
      <c r="M60" s="361">
        <v>0</v>
      </c>
      <c r="N60" s="457"/>
      <c r="O60" s="454"/>
      <c r="P60" s="552"/>
      <c r="Q60" s="552"/>
      <c r="R60" s="552"/>
      <c r="S60" s="552"/>
      <c r="T60" s="454"/>
      <c r="U60" s="454"/>
      <c r="V60" s="454"/>
      <c r="W60" s="454"/>
      <c r="X60" s="454"/>
      <c r="Y60" s="455"/>
    </row>
    <row r="61" spans="1:28" ht="19.5" customHeight="1">
      <c r="A61" s="14"/>
      <c r="B61" s="47"/>
      <c r="C61" s="63"/>
      <c r="D61" s="63"/>
      <c r="E61" s="79"/>
      <c r="F61" s="79"/>
      <c r="G61" s="79"/>
      <c r="H61" s="79"/>
      <c r="I61" s="361"/>
      <c r="J61" s="362"/>
      <c r="K61" s="361"/>
      <c r="L61" s="361"/>
      <c r="M61" s="361"/>
      <c r="N61" s="362"/>
      <c r="O61" s="361"/>
      <c r="P61" s="79"/>
      <c r="Q61" s="79"/>
      <c r="R61" s="79"/>
      <c r="S61" s="79"/>
      <c r="T61" s="81"/>
      <c r="U61" s="81"/>
      <c r="V61" s="81"/>
      <c r="W61" s="81"/>
      <c r="X61" s="81"/>
      <c r="Y61" s="9"/>
    </row>
    <row r="62" spans="1:28" ht="19.5" customHeight="1">
      <c r="A62" s="450" t="s">
        <v>65</v>
      </c>
      <c r="B62" s="551" t="s">
        <v>3</v>
      </c>
      <c r="C62" s="468">
        <v>0.47916666666666669</v>
      </c>
      <c r="D62" s="468"/>
      <c r="E62" s="552" t="str">
        <f>E42</f>
        <v>ＦＣ　ＳＨＵＪＡＫＵ</v>
      </c>
      <c r="F62" s="552"/>
      <c r="G62" s="552"/>
      <c r="H62" s="552"/>
      <c r="I62" s="454">
        <f>K62+K63</f>
        <v>0</v>
      </c>
      <c r="J62" s="457" t="s">
        <v>66</v>
      </c>
      <c r="K62" s="361">
        <v>0</v>
      </c>
      <c r="L62" s="361" t="s">
        <v>67</v>
      </c>
      <c r="M62" s="361">
        <v>1</v>
      </c>
      <c r="N62" s="457" t="s">
        <v>68</v>
      </c>
      <c r="O62" s="454">
        <f>M62+M63</f>
        <v>1</v>
      </c>
      <c r="P62" s="604" t="str">
        <f>V9</f>
        <v>御厨フットボールクラブ（両毛地区1位）</v>
      </c>
      <c r="Q62" s="604"/>
      <c r="R62" s="604"/>
      <c r="S62" s="604"/>
      <c r="T62" s="454" t="s">
        <v>254</v>
      </c>
      <c r="U62" s="454"/>
      <c r="V62" s="454"/>
      <c r="W62" s="454"/>
      <c r="X62" s="454"/>
      <c r="Y62" s="455"/>
    </row>
    <row r="63" spans="1:28" ht="19.5" customHeight="1">
      <c r="A63" s="450"/>
      <c r="B63" s="551"/>
      <c r="C63" s="468"/>
      <c r="D63" s="468"/>
      <c r="E63" s="552"/>
      <c r="F63" s="552"/>
      <c r="G63" s="552"/>
      <c r="H63" s="552"/>
      <c r="I63" s="454"/>
      <c r="J63" s="457"/>
      <c r="K63" s="361">
        <v>0</v>
      </c>
      <c r="L63" s="361" t="s">
        <v>67</v>
      </c>
      <c r="M63" s="361">
        <v>0</v>
      </c>
      <c r="N63" s="457"/>
      <c r="O63" s="454"/>
      <c r="P63" s="604"/>
      <c r="Q63" s="604"/>
      <c r="R63" s="604"/>
      <c r="S63" s="604"/>
      <c r="T63" s="454"/>
      <c r="U63" s="454"/>
      <c r="V63" s="454"/>
      <c r="W63" s="454"/>
      <c r="X63" s="454"/>
      <c r="Y63" s="455"/>
    </row>
    <row r="64" spans="1:28" ht="19.5" customHeight="1">
      <c r="A64" s="14"/>
      <c r="B64" s="84"/>
      <c r="C64" s="1"/>
      <c r="D64" s="1"/>
      <c r="E64" s="44"/>
      <c r="F64" s="44"/>
      <c r="G64" s="44"/>
      <c r="H64" s="44"/>
      <c r="I64" s="142"/>
      <c r="J64" s="142"/>
      <c r="K64" s="142"/>
      <c r="L64" s="142"/>
      <c r="M64" s="142"/>
      <c r="N64" s="142"/>
      <c r="O64" s="142"/>
      <c r="P64" s="44"/>
      <c r="Q64" s="44"/>
      <c r="R64" s="44"/>
      <c r="S64" s="44"/>
      <c r="T64" s="81"/>
      <c r="U64" s="81"/>
      <c r="V64" s="81"/>
      <c r="W64" s="81"/>
      <c r="X64" s="81"/>
    </row>
    <row r="65" spans="1:25" ht="19.5" customHeight="1">
      <c r="A65" s="450" t="s">
        <v>41</v>
      </c>
      <c r="B65" s="551" t="s">
        <v>3</v>
      </c>
      <c r="C65" s="468">
        <v>0.47916666666666669</v>
      </c>
      <c r="D65" s="468"/>
      <c r="E65" s="604" t="str">
        <f>C28</f>
        <v>国分寺サッカークラブ（下都賀地区1位）</v>
      </c>
      <c r="F65" s="604"/>
      <c r="G65" s="604"/>
      <c r="H65" s="604"/>
      <c r="I65" s="454">
        <f>K65+K66</f>
        <v>5</v>
      </c>
      <c r="J65" s="457" t="s">
        <v>66</v>
      </c>
      <c r="K65" s="361">
        <v>4</v>
      </c>
      <c r="L65" s="361" t="s">
        <v>67</v>
      </c>
      <c r="M65" s="361">
        <v>0</v>
      </c>
      <c r="N65" s="457" t="s">
        <v>68</v>
      </c>
      <c r="O65" s="454">
        <f>M65+M66</f>
        <v>0</v>
      </c>
      <c r="P65" s="552" t="str">
        <f>E46</f>
        <v>さくらボン・ディ・ボーラ</v>
      </c>
      <c r="Q65" s="552"/>
      <c r="R65" s="552"/>
      <c r="S65" s="552"/>
      <c r="T65" s="454" t="s">
        <v>255</v>
      </c>
      <c r="U65" s="454"/>
      <c r="V65" s="454"/>
      <c r="W65" s="454"/>
      <c r="X65" s="454"/>
      <c r="Y65" s="455"/>
    </row>
    <row r="66" spans="1:25" ht="19.5" customHeight="1">
      <c r="A66" s="450"/>
      <c r="B66" s="551"/>
      <c r="C66" s="468"/>
      <c r="D66" s="468"/>
      <c r="E66" s="604"/>
      <c r="F66" s="604"/>
      <c r="G66" s="604"/>
      <c r="H66" s="604"/>
      <c r="I66" s="454"/>
      <c r="J66" s="457"/>
      <c r="K66" s="361">
        <v>1</v>
      </c>
      <c r="L66" s="361" t="s">
        <v>67</v>
      </c>
      <c r="M66" s="361">
        <v>0</v>
      </c>
      <c r="N66" s="457"/>
      <c r="O66" s="454"/>
      <c r="P66" s="552"/>
      <c r="Q66" s="552"/>
      <c r="R66" s="552"/>
      <c r="S66" s="552"/>
      <c r="T66" s="454"/>
      <c r="U66" s="454"/>
      <c r="V66" s="454"/>
      <c r="W66" s="454"/>
      <c r="X66" s="454"/>
      <c r="Y66" s="455"/>
    </row>
    <row r="67" spans="1:25" ht="19.5" customHeight="1">
      <c r="A67" s="14"/>
      <c r="B67" s="84"/>
      <c r="C67" s="1"/>
      <c r="D67" s="1"/>
      <c r="E67" s="44"/>
      <c r="F67" s="44"/>
      <c r="G67" s="44"/>
      <c r="H67" s="44"/>
      <c r="I67" s="142"/>
      <c r="J67" s="142"/>
      <c r="K67" s="142"/>
      <c r="L67" s="142"/>
      <c r="M67" s="142"/>
      <c r="N67" s="142"/>
      <c r="O67" s="142"/>
      <c r="P67" s="44"/>
      <c r="Q67" s="44"/>
      <c r="R67" s="44"/>
      <c r="S67" s="44"/>
      <c r="T67" s="235"/>
      <c r="U67" s="235"/>
      <c r="V67" s="235"/>
      <c r="W67" s="235"/>
      <c r="X67" s="235"/>
    </row>
    <row r="68" spans="1:25" ht="19.5" customHeight="1">
      <c r="A68" s="450" t="s">
        <v>679</v>
      </c>
      <c r="B68" s="551" t="s">
        <v>4</v>
      </c>
      <c r="C68" s="468">
        <v>0.51388888888888895</v>
      </c>
      <c r="D68" s="468"/>
      <c r="E68" s="552" t="str">
        <f>E50</f>
        <v>Ｋ－ＷＥＳＴ．ＦＣ２００１</v>
      </c>
      <c r="F68" s="552"/>
      <c r="G68" s="552"/>
      <c r="H68" s="552"/>
      <c r="I68" s="454">
        <f>K68+K69</f>
        <v>1</v>
      </c>
      <c r="J68" s="457" t="s">
        <v>66</v>
      </c>
      <c r="K68" s="361">
        <v>0</v>
      </c>
      <c r="L68" s="361" t="s">
        <v>67</v>
      </c>
      <c r="M68" s="361">
        <v>1</v>
      </c>
      <c r="N68" s="457" t="s">
        <v>68</v>
      </c>
      <c r="O68" s="454">
        <f>M68+M69</f>
        <v>3</v>
      </c>
      <c r="P68" s="543" t="str">
        <f>P53</f>
        <v>ＳＡＫＵＲＡ　ＦＯＯＴＢＡＬＬ　ＣＬＵＢ　Ｊｒ</v>
      </c>
      <c r="Q68" s="543"/>
      <c r="R68" s="543"/>
      <c r="S68" s="543"/>
      <c r="T68" s="553" t="s">
        <v>256</v>
      </c>
      <c r="U68" s="553"/>
      <c r="V68" s="553"/>
      <c r="W68" s="553"/>
      <c r="X68" s="553"/>
      <c r="Y68" s="455"/>
    </row>
    <row r="69" spans="1:25" ht="19.5" customHeight="1">
      <c r="A69" s="450"/>
      <c r="B69" s="551"/>
      <c r="C69" s="468"/>
      <c r="D69" s="468"/>
      <c r="E69" s="552"/>
      <c r="F69" s="552"/>
      <c r="G69" s="552"/>
      <c r="H69" s="552"/>
      <c r="I69" s="454"/>
      <c r="J69" s="457"/>
      <c r="K69" s="361">
        <v>1</v>
      </c>
      <c r="L69" s="361" t="s">
        <v>67</v>
      </c>
      <c r="M69" s="361">
        <v>2</v>
      </c>
      <c r="N69" s="457"/>
      <c r="O69" s="454"/>
      <c r="P69" s="543"/>
      <c r="Q69" s="543"/>
      <c r="R69" s="543"/>
      <c r="S69" s="543"/>
      <c r="T69" s="553"/>
      <c r="U69" s="553"/>
      <c r="V69" s="553"/>
      <c r="W69" s="553"/>
      <c r="X69" s="553"/>
      <c r="Y69" s="455"/>
    </row>
    <row r="70" spans="1:25" ht="19.5" customHeight="1">
      <c r="A70" s="1"/>
      <c r="B70" s="84"/>
      <c r="C70" s="1"/>
      <c r="D70" s="1"/>
      <c r="E70" s="44"/>
      <c r="F70" s="44"/>
      <c r="G70" s="44"/>
      <c r="H70" s="44"/>
      <c r="I70" s="142"/>
      <c r="J70" s="142"/>
      <c r="K70" s="142"/>
      <c r="L70" s="142"/>
      <c r="M70" s="142"/>
      <c r="N70" s="142"/>
      <c r="O70" s="142"/>
      <c r="P70" s="44"/>
      <c r="Q70" s="44"/>
      <c r="R70" s="44"/>
      <c r="S70" s="44"/>
      <c r="T70" s="235"/>
      <c r="U70" s="235"/>
      <c r="V70" s="235"/>
      <c r="W70" s="235"/>
      <c r="X70" s="235"/>
    </row>
    <row r="71" spans="1:25" ht="19.5" customHeight="1">
      <c r="A71" s="450" t="s">
        <v>680</v>
      </c>
      <c r="B71" s="551" t="s">
        <v>4</v>
      </c>
      <c r="C71" s="468">
        <v>0.51388888888888895</v>
      </c>
      <c r="D71" s="468"/>
      <c r="E71" s="603" t="str">
        <f>P56</f>
        <v>ＦＣ中村</v>
      </c>
      <c r="F71" s="603"/>
      <c r="G71" s="603"/>
      <c r="H71" s="603"/>
      <c r="I71" s="454">
        <f>K71+K72</f>
        <v>3</v>
      </c>
      <c r="J71" s="457" t="s">
        <v>66</v>
      </c>
      <c r="K71" s="361">
        <v>2</v>
      </c>
      <c r="L71" s="361" t="s">
        <v>67</v>
      </c>
      <c r="M71" s="361">
        <v>0</v>
      </c>
      <c r="N71" s="457" t="s">
        <v>68</v>
      </c>
      <c r="O71" s="454">
        <f>M71+M72</f>
        <v>0</v>
      </c>
      <c r="P71" s="552" t="str">
        <f>E59</f>
        <v>野木ＳＳＳ</v>
      </c>
      <c r="Q71" s="552"/>
      <c r="R71" s="552"/>
      <c r="S71" s="552"/>
      <c r="T71" s="553" t="s">
        <v>257</v>
      </c>
      <c r="U71" s="553"/>
      <c r="V71" s="553"/>
      <c r="W71" s="553"/>
      <c r="X71" s="553"/>
      <c r="Y71" s="455"/>
    </row>
    <row r="72" spans="1:25" ht="19.5" customHeight="1">
      <c r="A72" s="450"/>
      <c r="B72" s="551"/>
      <c r="C72" s="468"/>
      <c r="D72" s="468"/>
      <c r="E72" s="603"/>
      <c r="F72" s="603"/>
      <c r="G72" s="603"/>
      <c r="H72" s="603"/>
      <c r="I72" s="454"/>
      <c r="J72" s="457"/>
      <c r="K72" s="361">
        <v>1</v>
      </c>
      <c r="L72" s="361" t="s">
        <v>67</v>
      </c>
      <c r="M72" s="361">
        <v>0</v>
      </c>
      <c r="N72" s="457"/>
      <c r="O72" s="454"/>
      <c r="P72" s="552"/>
      <c r="Q72" s="552"/>
      <c r="R72" s="552"/>
      <c r="S72" s="552"/>
      <c r="T72" s="553"/>
      <c r="U72" s="553"/>
      <c r="V72" s="553"/>
      <c r="W72" s="553"/>
      <c r="X72" s="553"/>
      <c r="Y72" s="455"/>
    </row>
    <row r="73" spans="1:25" ht="19.5" customHeight="1">
      <c r="T73" s="232"/>
      <c r="U73" s="232"/>
      <c r="V73" s="232"/>
      <c r="W73" s="232"/>
      <c r="X73" s="232"/>
    </row>
    <row r="74" spans="1:25" ht="20.100000000000001" customHeight="1">
      <c r="A74" s="12"/>
      <c r="B74" s="14"/>
      <c r="C74" s="12"/>
      <c r="D74" s="12"/>
      <c r="E74" s="14"/>
      <c r="F74" s="14"/>
      <c r="G74" s="14"/>
      <c r="H74" s="14"/>
      <c r="I74" s="85"/>
      <c r="J74" s="38"/>
      <c r="K74" s="37"/>
      <c r="L74" s="37"/>
      <c r="M74" s="37"/>
      <c r="N74" s="38"/>
      <c r="O74" s="85"/>
      <c r="P74" s="14"/>
      <c r="Q74" s="14"/>
      <c r="R74" s="14"/>
      <c r="S74" s="14"/>
      <c r="T74" s="8"/>
      <c r="U74" s="8"/>
      <c r="V74" s="8"/>
      <c r="W74" s="8"/>
      <c r="X74" s="8"/>
      <c r="Y74" s="8"/>
    </row>
    <row r="77" spans="1:25" ht="20.100000000000001" customHeight="1">
      <c r="A77" s="12"/>
      <c r="B77" s="14"/>
      <c r="C77" s="12"/>
      <c r="D77" s="12"/>
      <c r="E77" s="14"/>
      <c r="F77" s="14"/>
      <c r="G77" s="14"/>
      <c r="H77" s="14"/>
      <c r="I77" s="85"/>
      <c r="J77" s="38"/>
      <c r="K77" s="37"/>
      <c r="L77" s="37"/>
      <c r="M77" s="37"/>
      <c r="N77" s="38"/>
      <c r="O77" s="85"/>
      <c r="P77" s="14"/>
      <c r="Q77" s="14"/>
      <c r="R77" s="14"/>
      <c r="S77" s="14"/>
      <c r="T77" s="8"/>
      <c r="U77" s="8"/>
      <c r="V77" s="8"/>
      <c r="W77" s="8"/>
      <c r="X77" s="8"/>
      <c r="Y77" s="8"/>
    </row>
    <row r="80" spans="1:25" ht="20.100000000000001" customHeight="1">
      <c r="A80" s="12"/>
      <c r="B80" s="14"/>
      <c r="C80" s="12"/>
      <c r="D80" s="12"/>
      <c r="E80" s="14"/>
      <c r="F80" s="14"/>
      <c r="G80" s="14"/>
      <c r="H80" s="14"/>
      <c r="I80" s="85"/>
      <c r="J80" s="38"/>
      <c r="K80" s="37"/>
      <c r="L80" s="37"/>
      <c r="M80" s="37"/>
      <c r="N80" s="38"/>
      <c r="O80" s="85"/>
      <c r="P80" s="14"/>
      <c r="Q80" s="14"/>
      <c r="R80" s="14"/>
      <c r="S80" s="14"/>
      <c r="T80" s="8"/>
      <c r="U80" s="8"/>
      <c r="V80" s="8"/>
      <c r="W80" s="8"/>
      <c r="X80" s="8"/>
      <c r="Y80" s="8"/>
    </row>
    <row r="83" spans="1:25" ht="20.100000000000001" customHeight="1">
      <c r="A83" s="12"/>
      <c r="B83" s="12"/>
      <c r="C83" s="12"/>
      <c r="D83" s="12"/>
      <c r="E83" s="14"/>
      <c r="F83" s="14"/>
      <c r="G83" s="14"/>
      <c r="H83" s="14"/>
      <c r="I83" s="86"/>
      <c r="J83" s="12"/>
      <c r="K83" s="12"/>
      <c r="L83" s="12"/>
      <c r="M83" s="12"/>
      <c r="N83" s="12"/>
      <c r="O83" s="86"/>
      <c r="P83" s="14"/>
      <c r="Q83" s="14"/>
      <c r="R83" s="14"/>
      <c r="S83" s="14"/>
      <c r="T83" s="8"/>
      <c r="U83" s="8"/>
      <c r="V83" s="8"/>
      <c r="W83" s="8"/>
      <c r="X83" s="8"/>
      <c r="Y83" s="8"/>
    </row>
    <row r="86" spans="1:25" ht="20.100000000000001" customHeight="1">
      <c r="A86" s="12"/>
      <c r="E86" s="1"/>
      <c r="F86" s="1"/>
      <c r="G86" s="1"/>
      <c r="H86" s="1"/>
      <c r="I86" s="87"/>
      <c r="O86" s="87"/>
      <c r="P86" s="1"/>
      <c r="Q86" s="1"/>
      <c r="R86" s="1"/>
      <c r="S86" s="1"/>
    </row>
  </sheetData>
  <mergeCells count="158">
    <mergeCell ref="R1:Y1"/>
    <mergeCell ref="E1:H1"/>
    <mergeCell ref="O1:Q1"/>
    <mergeCell ref="J1:M1"/>
    <mergeCell ref="V28:W38"/>
    <mergeCell ref="I9:J19"/>
    <mergeCell ref="F9:G19"/>
    <mergeCell ref="S8:T8"/>
    <mergeCell ref="P8:Q8"/>
    <mergeCell ref="L8:M8"/>
    <mergeCell ref="T2:U2"/>
    <mergeCell ref="H2:I2"/>
    <mergeCell ref="F4:J4"/>
    <mergeCell ref="D6:F6"/>
    <mergeCell ref="J6:L6"/>
    <mergeCell ref="Q6:S6"/>
    <mergeCell ref="S4:V4"/>
    <mergeCell ref="D23:G23"/>
    <mergeCell ref="G25:I25"/>
    <mergeCell ref="V9:W19"/>
    <mergeCell ref="L9:M19"/>
    <mergeCell ref="V8:W8"/>
    <mergeCell ref="C9:D19"/>
    <mergeCell ref="I8:J8"/>
    <mergeCell ref="F8:G8"/>
    <mergeCell ref="C8:D8"/>
    <mergeCell ref="T41:X41"/>
    <mergeCell ref="A42:A43"/>
    <mergeCell ref="B42:B43"/>
    <mergeCell ref="C42:D43"/>
    <mergeCell ref="E42:H43"/>
    <mergeCell ref="I42:I43"/>
    <mergeCell ref="J42:J43"/>
    <mergeCell ref="N42:N43"/>
    <mergeCell ref="O42:O43"/>
    <mergeCell ref="P42:S43"/>
    <mergeCell ref="T42:X43"/>
    <mergeCell ref="F27:G27"/>
    <mergeCell ref="C27:D27"/>
    <mergeCell ref="Q21:R21"/>
    <mergeCell ref="E21:F21"/>
    <mergeCell ref="S9:T19"/>
    <mergeCell ref="P9:Q19"/>
    <mergeCell ref="T25:V25"/>
    <mergeCell ref="N25:P25"/>
    <mergeCell ref="P23:T23"/>
    <mergeCell ref="Y42:Y43"/>
    <mergeCell ref="A46:A47"/>
    <mergeCell ref="B46:B47"/>
    <mergeCell ref="C46:D47"/>
    <mergeCell ref="E46:H47"/>
    <mergeCell ref="I46:I47"/>
    <mergeCell ref="J46:J47"/>
    <mergeCell ref="N46:N47"/>
    <mergeCell ref="O46:O47"/>
    <mergeCell ref="P46:S47"/>
    <mergeCell ref="T46:X47"/>
    <mergeCell ref="Y46:Y47"/>
    <mergeCell ref="N53:N54"/>
    <mergeCell ref="O53:O54"/>
    <mergeCell ref="P53:S54"/>
    <mergeCell ref="T53:X54"/>
    <mergeCell ref="Y53:Y54"/>
    <mergeCell ref="A50:A51"/>
    <mergeCell ref="B50:B51"/>
    <mergeCell ref="C50:D51"/>
    <mergeCell ref="E50:H51"/>
    <mergeCell ref="I50:I51"/>
    <mergeCell ref="A53:A54"/>
    <mergeCell ref="B53:B54"/>
    <mergeCell ref="C53:D54"/>
    <mergeCell ref="E53:H54"/>
    <mergeCell ref="I53:I54"/>
    <mergeCell ref="J53:J54"/>
    <mergeCell ref="J50:J51"/>
    <mergeCell ref="N50:N51"/>
    <mergeCell ref="P50:S51"/>
    <mergeCell ref="T50:X51"/>
    <mergeCell ref="Y50:Y51"/>
    <mergeCell ref="O50:O51"/>
    <mergeCell ref="A56:A57"/>
    <mergeCell ref="B56:B57"/>
    <mergeCell ref="C56:D57"/>
    <mergeCell ref="E56:H57"/>
    <mergeCell ref="I56:I57"/>
    <mergeCell ref="T62:X63"/>
    <mergeCell ref="N59:N60"/>
    <mergeCell ref="O59:O60"/>
    <mergeCell ref="P59:S60"/>
    <mergeCell ref="T59:X60"/>
    <mergeCell ref="C59:D60"/>
    <mergeCell ref="E59:H60"/>
    <mergeCell ref="I59:I60"/>
    <mergeCell ref="A62:A63"/>
    <mergeCell ref="B62:B63"/>
    <mergeCell ref="C62:D63"/>
    <mergeCell ref="I62:I63"/>
    <mergeCell ref="A59:A60"/>
    <mergeCell ref="B59:B60"/>
    <mergeCell ref="Y56:Y57"/>
    <mergeCell ref="J56:J57"/>
    <mergeCell ref="N56:N57"/>
    <mergeCell ref="O56:O57"/>
    <mergeCell ref="P56:S57"/>
    <mergeCell ref="T56:X57"/>
    <mergeCell ref="Y59:Y60"/>
    <mergeCell ref="A65:A66"/>
    <mergeCell ref="B65:B66"/>
    <mergeCell ref="C65:D66"/>
    <mergeCell ref="E65:H66"/>
    <mergeCell ref="I65:I66"/>
    <mergeCell ref="J65:J66"/>
    <mergeCell ref="J59:J60"/>
    <mergeCell ref="N65:N66"/>
    <mergeCell ref="O65:O66"/>
    <mergeCell ref="T65:X66"/>
    <mergeCell ref="Y65:Y66"/>
    <mergeCell ref="E62:H63"/>
    <mergeCell ref="J62:J63"/>
    <mergeCell ref="N62:N63"/>
    <mergeCell ref="O62:O63"/>
    <mergeCell ref="P62:S63"/>
    <mergeCell ref="Y62:Y63"/>
    <mergeCell ref="I71:I72"/>
    <mergeCell ref="A68:A69"/>
    <mergeCell ref="B68:B69"/>
    <mergeCell ref="C68:D69"/>
    <mergeCell ref="E68:H69"/>
    <mergeCell ref="I68:I69"/>
    <mergeCell ref="Y71:Y72"/>
    <mergeCell ref="J71:J72"/>
    <mergeCell ref="N71:N72"/>
    <mergeCell ref="O71:O72"/>
    <mergeCell ref="Y68:Y69"/>
    <mergeCell ref="A1:D1"/>
    <mergeCell ref="N68:N69"/>
    <mergeCell ref="A71:A72"/>
    <mergeCell ref="B71:B72"/>
    <mergeCell ref="C71:D72"/>
    <mergeCell ref="E71:H72"/>
    <mergeCell ref="J68:J69"/>
    <mergeCell ref="P71:S72"/>
    <mergeCell ref="T71:X72"/>
    <mergeCell ref="P65:S66"/>
    <mergeCell ref="O68:O69"/>
    <mergeCell ref="P68:S69"/>
    <mergeCell ref="T68:X69"/>
    <mergeCell ref="S28:T38"/>
    <mergeCell ref="P28:Q38"/>
    <mergeCell ref="M28:N38"/>
    <mergeCell ref="I28:J38"/>
    <mergeCell ref="F28:G38"/>
    <mergeCell ref="C28:D38"/>
    <mergeCell ref="V27:W27"/>
    <mergeCell ref="S27:T27"/>
    <mergeCell ref="P27:Q27"/>
    <mergeCell ref="M27:N27"/>
    <mergeCell ref="I27:J27"/>
  </mergeCells>
  <phoneticPr fontId="2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54" firstPageNumber="4294963191" orientation="portrait" horizontalDpi="360" verticalDpi="36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  <pageSetUpPr fitToPage="1"/>
  </sheetPr>
  <dimension ref="A1:AB86"/>
  <sheetViews>
    <sheetView view="pageBreakPreview" zoomScaleNormal="100" zoomScaleSheetLayoutView="100" workbookViewId="0">
      <selection sqref="A1:D1"/>
    </sheetView>
  </sheetViews>
  <sheetFormatPr defaultRowHeight="13.2"/>
  <cols>
    <col min="1" max="25" width="5.6640625" customWidth="1"/>
  </cols>
  <sheetData>
    <row r="1" spans="1:25" ht="25.2" customHeight="1">
      <c r="A1" s="550" t="s">
        <v>233</v>
      </c>
      <c r="B1" s="550"/>
      <c r="C1" s="550"/>
      <c r="D1" s="550"/>
      <c r="E1" s="563">
        <v>44871</v>
      </c>
      <c r="F1" s="478"/>
      <c r="G1" s="478"/>
      <c r="H1" s="478"/>
      <c r="J1" s="478" t="s">
        <v>234</v>
      </c>
      <c r="K1" s="478"/>
      <c r="L1" s="478"/>
      <c r="M1" s="478"/>
      <c r="N1" s="140"/>
      <c r="O1" s="472" t="s">
        <v>275</v>
      </c>
      <c r="P1" s="472"/>
      <c r="Q1" s="472"/>
      <c r="R1" s="478" t="str">
        <f>組み合わせ一覧!N4</f>
        <v>キョクトウ青木フィールドC</v>
      </c>
      <c r="S1" s="478"/>
      <c r="T1" s="478"/>
      <c r="U1" s="478"/>
      <c r="V1" s="478"/>
      <c r="W1" s="478"/>
      <c r="X1" s="478"/>
      <c r="Y1" s="478"/>
    </row>
    <row r="2" spans="1:25" ht="19.5" customHeight="1">
      <c r="H2" s="564" t="s">
        <v>276</v>
      </c>
      <c r="I2" s="564"/>
      <c r="T2" s="564" t="s">
        <v>277</v>
      </c>
      <c r="U2" s="564"/>
      <c r="V2" s="227"/>
    </row>
    <row r="3" spans="1:25" ht="19.5" customHeight="1" thickBot="1">
      <c r="A3" s="67"/>
      <c r="C3" s="67"/>
      <c r="D3" s="67"/>
      <c r="E3" s="67"/>
      <c r="F3" s="68"/>
      <c r="G3" s="68"/>
      <c r="H3" s="68"/>
      <c r="I3" s="617"/>
      <c r="J3" s="618"/>
      <c r="K3" s="228"/>
      <c r="L3" s="32"/>
      <c r="M3" s="32"/>
      <c r="N3" s="363"/>
      <c r="O3" s="363"/>
      <c r="P3" s="32"/>
      <c r="Q3" s="228"/>
      <c r="R3" s="228"/>
      <c r="S3" s="68"/>
      <c r="T3" s="404"/>
      <c r="U3" s="617"/>
      <c r="V3" s="618"/>
      <c r="W3" s="228"/>
      <c r="X3" s="67"/>
      <c r="Y3" s="67"/>
    </row>
    <row r="4" spans="1:25" ht="19.5" customHeight="1" thickTop="1">
      <c r="A4" s="70"/>
      <c r="C4" s="70"/>
      <c r="D4" s="70"/>
      <c r="E4" s="100"/>
      <c r="F4" s="561" t="s">
        <v>52</v>
      </c>
      <c r="G4" s="559"/>
      <c r="H4" s="559"/>
      <c r="I4" s="571"/>
      <c r="J4" s="623"/>
      <c r="K4" s="70"/>
      <c r="L4" s="70"/>
      <c r="M4" s="70"/>
      <c r="N4" s="70"/>
      <c r="O4" s="70"/>
      <c r="P4" s="70"/>
      <c r="Q4" s="100"/>
      <c r="R4" s="405"/>
      <c r="S4" s="559" t="s">
        <v>62</v>
      </c>
      <c r="T4" s="559"/>
      <c r="U4" s="571"/>
      <c r="V4" s="571"/>
      <c r="W4" s="400"/>
      <c r="X4" s="100"/>
      <c r="Y4" s="70"/>
    </row>
    <row r="5" spans="1:25" ht="19.5" customHeight="1" thickBot="1">
      <c r="A5" s="70"/>
      <c r="C5" s="70"/>
      <c r="D5" s="72"/>
      <c r="E5" s="72"/>
      <c r="F5" s="608"/>
      <c r="G5" s="100"/>
      <c r="H5" s="100"/>
      <c r="I5" s="100"/>
      <c r="J5" s="606"/>
      <c r="K5" s="72"/>
      <c r="L5" s="72"/>
      <c r="M5" s="70"/>
      <c r="N5" s="70"/>
      <c r="O5" s="70"/>
      <c r="P5" s="70"/>
      <c r="Q5" s="605"/>
      <c r="R5" s="606"/>
      <c r="S5" s="72"/>
      <c r="T5" s="70"/>
      <c r="U5" s="70"/>
      <c r="V5" s="70"/>
      <c r="W5" s="400"/>
      <c r="X5" s="100"/>
      <c r="Y5" s="70"/>
    </row>
    <row r="6" spans="1:25" ht="19.5" customHeight="1" thickTop="1">
      <c r="A6" s="70"/>
      <c r="C6" s="71"/>
      <c r="D6" s="558" t="s">
        <v>244</v>
      </c>
      <c r="E6" s="559"/>
      <c r="F6" s="571"/>
      <c r="G6" s="607"/>
      <c r="H6" s="70"/>
      <c r="I6" s="405"/>
      <c r="J6" s="570" t="s">
        <v>61</v>
      </c>
      <c r="K6" s="559"/>
      <c r="L6" s="560"/>
      <c r="M6" s="76"/>
      <c r="N6" s="70"/>
      <c r="O6" s="70"/>
      <c r="P6" s="405"/>
      <c r="Q6" s="571" t="s">
        <v>242</v>
      </c>
      <c r="R6" s="571"/>
      <c r="S6" s="560"/>
      <c r="T6" s="79"/>
      <c r="U6" s="70"/>
      <c r="V6" s="100"/>
      <c r="W6" s="400"/>
      <c r="X6" s="100"/>
      <c r="Y6" s="70"/>
    </row>
    <row r="7" spans="1:25" ht="19.5" customHeight="1">
      <c r="A7" s="12"/>
      <c r="C7" s="18"/>
      <c r="D7" s="225"/>
      <c r="E7" s="14"/>
      <c r="F7" s="368"/>
      <c r="G7" s="328"/>
      <c r="H7" s="12"/>
      <c r="I7" s="340"/>
      <c r="J7" s="225"/>
      <c r="K7" s="14"/>
      <c r="L7" s="226"/>
      <c r="M7" s="17"/>
      <c r="N7" s="12"/>
      <c r="O7" s="12"/>
      <c r="P7" s="340"/>
      <c r="Q7" s="368"/>
      <c r="R7" s="14"/>
      <c r="S7" s="226"/>
      <c r="T7" s="12"/>
      <c r="U7" s="12"/>
      <c r="V7" s="12"/>
      <c r="W7" s="337"/>
      <c r="X7" s="21"/>
      <c r="Y7" s="12"/>
    </row>
    <row r="8" spans="1:25" ht="19.5" customHeight="1">
      <c r="A8" s="12"/>
      <c r="C8" s="450">
        <v>1</v>
      </c>
      <c r="D8" s="450"/>
      <c r="E8" s="12"/>
      <c r="F8" s="450">
        <v>2</v>
      </c>
      <c r="G8" s="450"/>
      <c r="H8" s="12"/>
      <c r="I8" s="450">
        <v>3</v>
      </c>
      <c r="J8" s="450"/>
      <c r="K8" s="12"/>
      <c r="L8" s="450">
        <v>4</v>
      </c>
      <c r="M8" s="450"/>
      <c r="N8" s="12"/>
      <c r="O8" s="12"/>
      <c r="P8" s="450">
        <v>5</v>
      </c>
      <c r="Q8" s="450"/>
      <c r="R8" s="12"/>
      <c r="S8" s="450">
        <v>6</v>
      </c>
      <c r="T8" s="450"/>
      <c r="U8" s="12"/>
      <c r="V8" s="450">
        <v>7</v>
      </c>
      <c r="W8" s="450"/>
      <c r="X8" s="20"/>
      <c r="Y8" s="20"/>
    </row>
    <row r="9" spans="1:25" ht="19.5" customHeight="1">
      <c r="A9" s="12"/>
      <c r="C9" s="529" t="str">
        <f>組み合わせ一覧!C89</f>
        <v>ＪＦＣ　Ｗｉｎｇ</v>
      </c>
      <c r="D9" s="529"/>
      <c r="E9" s="308"/>
      <c r="F9" s="554" t="str">
        <f>組み合わせ一覧!C97</f>
        <v>南河内サッカースポーツ少年団</v>
      </c>
      <c r="G9" s="554"/>
      <c r="H9" s="22"/>
      <c r="I9" s="512" t="str">
        <f>組み合わせ一覧!C99</f>
        <v>足利サッカークラブジュニア</v>
      </c>
      <c r="J9" s="512"/>
      <c r="K9" s="22"/>
      <c r="L9" s="521" t="str">
        <f>組み合わせ一覧!C103</f>
        <v>ＦＣアリーバヴィクトリー</v>
      </c>
      <c r="M9" s="521"/>
      <c r="N9" s="22"/>
      <c r="O9" s="22"/>
      <c r="P9" s="566" t="str">
        <f>組み合わせ一覧!C111</f>
        <v>ＩＳＯＳＯＣＣＥＲＣＬＵＢ</v>
      </c>
      <c r="Q9" s="566"/>
      <c r="R9" s="22"/>
      <c r="S9" s="529" t="str">
        <f>組み合わせ一覧!C117</f>
        <v>Ｎ　Ｆ　Ｃ</v>
      </c>
      <c r="T9" s="529"/>
      <c r="U9" s="22"/>
      <c r="V9" s="541" t="str">
        <f>組み合わせ一覧!C119</f>
        <v>ＫＯＨＡＲＵ　ＰＲＯＵＤ栃木フットボールクラブ（北那須地区1位）</v>
      </c>
      <c r="W9" s="541"/>
      <c r="X9" s="229"/>
      <c r="Y9" s="229"/>
    </row>
    <row r="10" spans="1:25" ht="19.5" customHeight="1">
      <c r="A10" s="12"/>
      <c r="C10" s="529"/>
      <c r="D10" s="529"/>
      <c r="E10" s="308"/>
      <c r="F10" s="554"/>
      <c r="G10" s="554"/>
      <c r="H10" s="22"/>
      <c r="I10" s="512"/>
      <c r="J10" s="512"/>
      <c r="K10" s="22"/>
      <c r="L10" s="521"/>
      <c r="M10" s="521"/>
      <c r="N10" s="22"/>
      <c r="O10" s="22"/>
      <c r="P10" s="566"/>
      <c r="Q10" s="566"/>
      <c r="R10" s="22"/>
      <c r="S10" s="529"/>
      <c r="T10" s="529"/>
      <c r="U10" s="22"/>
      <c r="V10" s="541"/>
      <c r="W10" s="541"/>
      <c r="X10" s="229"/>
      <c r="Y10" s="229"/>
    </row>
    <row r="11" spans="1:25" ht="19.5" customHeight="1">
      <c r="A11" s="12"/>
      <c r="C11" s="529"/>
      <c r="D11" s="529"/>
      <c r="E11" s="308"/>
      <c r="F11" s="554"/>
      <c r="G11" s="554"/>
      <c r="H11" s="22"/>
      <c r="I11" s="512"/>
      <c r="J11" s="512"/>
      <c r="K11" s="22"/>
      <c r="L11" s="521"/>
      <c r="M11" s="521"/>
      <c r="N11" s="22"/>
      <c r="O11" s="22"/>
      <c r="P11" s="566"/>
      <c r="Q11" s="566"/>
      <c r="R11" s="22"/>
      <c r="S11" s="529"/>
      <c r="T11" s="529"/>
      <c r="U11" s="22"/>
      <c r="V11" s="541"/>
      <c r="W11" s="541"/>
      <c r="X11" s="229"/>
      <c r="Y11" s="229"/>
    </row>
    <row r="12" spans="1:25" ht="19.5" customHeight="1">
      <c r="A12" s="12"/>
      <c r="C12" s="529"/>
      <c r="D12" s="529"/>
      <c r="E12" s="308"/>
      <c r="F12" s="554"/>
      <c r="G12" s="554"/>
      <c r="H12" s="22"/>
      <c r="I12" s="512"/>
      <c r="J12" s="512"/>
      <c r="K12" s="22"/>
      <c r="L12" s="521"/>
      <c r="M12" s="521"/>
      <c r="N12" s="22"/>
      <c r="O12" s="22"/>
      <c r="P12" s="566"/>
      <c r="Q12" s="566"/>
      <c r="R12" s="22"/>
      <c r="S12" s="529"/>
      <c r="T12" s="529"/>
      <c r="U12" s="22"/>
      <c r="V12" s="541"/>
      <c r="W12" s="541"/>
      <c r="X12" s="229"/>
      <c r="Y12" s="229"/>
    </row>
    <row r="13" spans="1:25" ht="19.5" customHeight="1">
      <c r="A13" s="12"/>
      <c r="C13" s="529"/>
      <c r="D13" s="529"/>
      <c r="E13" s="308"/>
      <c r="F13" s="554"/>
      <c r="G13" s="554"/>
      <c r="H13" s="22"/>
      <c r="I13" s="512"/>
      <c r="J13" s="512"/>
      <c r="K13" s="22"/>
      <c r="L13" s="521"/>
      <c r="M13" s="521"/>
      <c r="N13" s="22"/>
      <c r="O13" s="22"/>
      <c r="P13" s="566"/>
      <c r="Q13" s="566"/>
      <c r="R13" s="22"/>
      <c r="S13" s="529"/>
      <c r="T13" s="529"/>
      <c r="U13" s="22"/>
      <c r="V13" s="541"/>
      <c r="W13" s="541"/>
      <c r="X13" s="229"/>
      <c r="Y13" s="229"/>
    </row>
    <row r="14" spans="1:25" ht="19.5" customHeight="1">
      <c r="A14" s="12"/>
      <c r="C14" s="529"/>
      <c r="D14" s="529"/>
      <c r="E14" s="308"/>
      <c r="F14" s="554"/>
      <c r="G14" s="554"/>
      <c r="H14" s="22"/>
      <c r="I14" s="512"/>
      <c r="J14" s="512"/>
      <c r="K14" s="22"/>
      <c r="L14" s="521"/>
      <c r="M14" s="521"/>
      <c r="N14" s="22"/>
      <c r="O14" s="22"/>
      <c r="P14" s="566"/>
      <c r="Q14" s="566"/>
      <c r="R14" s="22"/>
      <c r="S14" s="529"/>
      <c r="T14" s="529"/>
      <c r="U14" s="22"/>
      <c r="V14" s="541"/>
      <c r="W14" s="541"/>
      <c r="X14" s="229"/>
      <c r="Y14" s="229"/>
    </row>
    <row r="15" spans="1:25" ht="19.5" customHeight="1">
      <c r="A15" s="12"/>
      <c r="C15" s="529"/>
      <c r="D15" s="529"/>
      <c r="E15" s="308"/>
      <c r="F15" s="554"/>
      <c r="G15" s="554"/>
      <c r="H15" s="22"/>
      <c r="I15" s="512"/>
      <c r="J15" s="512"/>
      <c r="K15" s="22"/>
      <c r="L15" s="521"/>
      <c r="M15" s="521"/>
      <c r="N15" s="22"/>
      <c r="O15" s="22"/>
      <c r="P15" s="566"/>
      <c r="Q15" s="566"/>
      <c r="R15" s="22"/>
      <c r="S15" s="529"/>
      <c r="T15" s="529"/>
      <c r="U15" s="22"/>
      <c r="V15" s="541"/>
      <c r="W15" s="541"/>
      <c r="X15" s="229"/>
      <c r="Y15" s="229"/>
    </row>
    <row r="16" spans="1:25" ht="19.5" customHeight="1">
      <c r="A16" s="12"/>
      <c r="C16" s="529"/>
      <c r="D16" s="529"/>
      <c r="E16" s="308"/>
      <c r="F16" s="554"/>
      <c r="G16" s="554"/>
      <c r="H16" s="22"/>
      <c r="I16" s="512"/>
      <c r="J16" s="512"/>
      <c r="K16" s="22"/>
      <c r="L16" s="521"/>
      <c r="M16" s="521"/>
      <c r="N16" s="22"/>
      <c r="O16" s="22"/>
      <c r="P16" s="566"/>
      <c r="Q16" s="566"/>
      <c r="R16" s="22"/>
      <c r="S16" s="529"/>
      <c r="T16" s="529"/>
      <c r="U16" s="22"/>
      <c r="V16" s="541"/>
      <c r="W16" s="541"/>
      <c r="X16" s="229"/>
      <c r="Y16" s="229"/>
    </row>
    <row r="17" spans="1:25" ht="19.5" customHeight="1">
      <c r="A17" s="12"/>
      <c r="C17" s="529"/>
      <c r="D17" s="529"/>
      <c r="E17" s="308"/>
      <c r="F17" s="554"/>
      <c r="G17" s="554"/>
      <c r="H17" s="22"/>
      <c r="I17" s="512"/>
      <c r="J17" s="512"/>
      <c r="K17" s="22"/>
      <c r="L17" s="521"/>
      <c r="M17" s="521"/>
      <c r="N17" s="22"/>
      <c r="O17" s="22"/>
      <c r="P17" s="566"/>
      <c r="Q17" s="566"/>
      <c r="R17" s="22"/>
      <c r="S17" s="529"/>
      <c r="T17" s="529"/>
      <c r="U17" s="22"/>
      <c r="V17" s="541"/>
      <c r="W17" s="541"/>
      <c r="X17" s="229"/>
      <c r="Y17" s="229"/>
    </row>
    <row r="18" spans="1:25" ht="19.5" customHeight="1">
      <c r="A18" s="12"/>
      <c r="C18" s="529"/>
      <c r="D18" s="529"/>
      <c r="E18" s="308"/>
      <c r="F18" s="554"/>
      <c r="G18" s="554"/>
      <c r="H18" s="22"/>
      <c r="I18" s="512"/>
      <c r="J18" s="512"/>
      <c r="K18" s="22"/>
      <c r="L18" s="521"/>
      <c r="M18" s="521"/>
      <c r="N18" s="22"/>
      <c r="O18" s="22"/>
      <c r="P18" s="566"/>
      <c r="Q18" s="566"/>
      <c r="R18" s="22"/>
      <c r="S18" s="529"/>
      <c r="T18" s="529"/>
      <c r="U18" s="22"/>
      <c r="V18" s="541"/>
      <c r="W18" s="541"/>
      <c r="X18" s="229"/>
      <c r="Y18" s="229"/>
    </row>
    <row r="19" spans="1:25" ht="19.5" customHeight="1">
      <c r="A19" s="12"/>
      <c r="C19" s="529"/>
      <c r="D19" s="529"/>
      <c r="E19" s="308"/>
      <c r="F19" s="554"/>
      <c r="G19" s="554"/>
      <c r="H19" s="22"/>
      <c r="I19" s="512"/>
      <c r="J19" s="512"/>
      <c r="K19" s="22"/>
      <c r="L19" s="521"/>
      <c r="M19" s="521"/>
      <c r="N19" s="22"/>
      <c r="O19" s="22"/>
      <c r="P19" s="566"/>
      <c r="Q19" s="566"/>
      <c r="R19" s="22"/>
      <c r="S19" s="529"/>
      <c r="T19" s="529"/>
      <c r="U19" s="22"/>
      <c r="V19" s="541"/>
      <c r="W19" s="541"/>
      <c r="X19" s="229"/>
      <c r="Y19" s="229"/>
    </row>
    <row r="20" spans="1:25" ht="19.5" customHeight="1">
      <c r="A20" s="12"/>
      <c r="C20" s="233"/>
      <c r="D20" s="233"/>
      <c r="E20" s="234"/>
      <c r="F20" s="233"/>
      <c r="G20" s="233"/>
      <c r="H20" s="231"/>
      <c r="I20" s="233"/>
      <c r="J20" s="233"/>
      <c r="K20" s="231"/>
      <c r="L20" s="233"/>
      <c r="M20" s="233"/>
      <c r="N20" s="231"/>
      <c r="O20" s="231"/>
      <c r="P20" s="233"/>
      <c r="Q20" s="233"/>
      <c r="R20" s="231"/>
      <c r="S20" s="233"/>
      <c r="T20" s="233"/>
      <c r="U20" s="22"/>
      <c r="V20" s="39"/>
      <c r="W20" s="39"/>
      <c r="X20" s="229"/>
      <c r="Y20" s="229"/>
    </row>
    <row r="21" spans="1:25" ht="19.5" customHeight="1">
      <c r="A21" s="12"/>
      <c r="B21" s="48"/>
      <c r="C21" s="48"/>
      <c r="D21" s="48"/>
      <c r="E21" s="557" t="s">
        <v>278</v>
      </c>
      <c r="F21" s="557"/>
      <c r="G21" s="48"/>
      <c r="H21" s="22"/>
      <c r="I21" s="48"/>
      <c r="J21" s="48"/>
      <c r="K21" s="22"/>
      <c r="L21" s="22"/>
      <c r="M21" s="39"/>
      <c r="N21" s="39"/>
      <c r="O21" s="22"/>
      <c r="P21" s="39"/>
      <c r="Q21" s="557" t="s">
        <v>279</v>
      </c>
      <c r="R21" s="557"/>
      <c r="S21" s="230"/>
      <c r="T21" s="39"/>
      <c r="U21" s="22"/>
      <c r="V21" s="48"/>
      <c r="W21" s="48"/>
    </row>
    <row r="22" spans="1:25" ht="19.5" customHeight="1" thickBot="1">
      <c r="A22" s="67"/>
      <c r="B22" s="67"/>
      <c r="C22" s="228"/>
      <c r="D22" s="618"/>
      <c r="E22" s="621"/>
      <c r="F22" s="403"/>
      <c r="G22" s="68"/>
      <c r="H22" s="228"/>
      <c r="I22" s="228"/>
      <c r="J22" s="32"/>
      <c r="K22" s="363"/>
      <c r="L22" s="363"/>
      <c r="M22" s="32"/>
      <c r="N22" s="228"/>
      <c r="O22" s="228"/>
      <c r="P22" s="618"/>
      <c r="Q22" s="621"/>
      <c r="R22" s="68"/>
      <c r="S22" s="68"/>
      <c r="T22" s="68"/>
      <c r="U22" s="67"/>
      <c r="V22" s="67"/>
      <c r="W22" s="67"/>
    </row>
    <row r="23" spans="1:25" ht="19.5" customHeight="1" thickTop="1">
      <c r="A23" s="70"/>
      <c r="B23" s="70"/>
      <c r="C23" s="405"/>
      <c r="D23" s="570" t="s">
        <v>63</v>
      </c>
      <c r="E23" s="571"/>
      <c r="F23" s="559"/>
      <c r="G23" s="559"/>
      <c r="H23" s="400"/>
      <c r="I23" s="100"/>
      <c r="J23" s="100"/>
      <c r="K23" s="100"/>
      <c r="L23" s="100"/>
      <c r="M23" s="100"/>
      <c r="N23" s="100"/>
      <c r="O23" s="405"/>
      <c r="P23" s="620" t="s">
        <v>59</v>
      </c>
      <c r="Q23" s="571"/>
      <c r="R23" s="559"/>
      <c r="S23" s="559"/>
      <c r="T23" s="562"/>
      <c r="U23" s="70"/>
      <c r="V23" s="70"/>
      <c r="W23" s="70"/>
    </row>
    <row r="24" spans="1:25" ht="19.5" customHeight="1" thickBot="1">
      <c r="A24" s="70"/>
      <c r="B24" s="70"/>
      <c r="C24" s="405"/>
      <c r="D24" s="76"/>
      <c r="E24" s="70"/>
      <c r="F24" s="70"/>
      <c r="G24" s="72"/>
      <c r="H24" s="608"/>
      <c r="I24" s="605"/>
      <c r="J24" s="100"/>
      <c r="K24" s="100"/>
      <c r="L24" s="100"/>
      <c r="M24" s="100"/>
      <c r="N24" s="100"/>
      <c r="O24" s="401"/>
      <c r="P24" s="608"/>
      <c r="Q24" s="100"/>
      <c r="R24" s="100"/>
      <c r="S24" s="100"/>
      <c r="T24" s="401"/>
      <c r="U24" s="608"/>
      <c r="V24" s="605"/>
      <c r="W24" s="70"/>
    </row>
    <row r="25" spans="1:25" ht="19.5" customHeight="1" thickTop="1">
      <c r="A25" s="70"/>
      <c r="B25" s="100"/>
      <c r="C25" s="405"/>
      <c r="D25" s="75"/>
      <c r="E25" s="70"/>
      <c r="F25" s="71"/>
      <c r="G25" s="558" t="s">
        <v>243</v>
      </c>
      <c r="H25" s="571"/>
      <c r="I25" s="571"/>
      <c r="J25" s="400"/>
      <c r="K25" s="70"/>
      <c r="L25" s="70"/>
      <c r="M25" s="71"/>
      <c r="N25" s="558" t="s">
        <v>55</v>
      </c>
      <c r="O25" s="559"/>
      <c r="P25" s="572"/>
      <c r="Q25" s="400"/>
      <c r="R25" s="70"/>
      <c r="S25" s="71"/>
      <c r="T25" s="558" t="s">
        <v>56</v>
      </c>
      <c r="U25" s="571"/>
      <c r="V25" s="572"/>
      <c r="W25" s="400"/>
    </row>
    <row r="26" spans="1:25" ht="19.5" customHeight="1">
      <c r="A26" s="12"/>
      <c r="B26" s="16"/>
      <c r="C26" s="405"/>
      <c r="D26" s="17"/>
      <c r="E26" s="12"/>
      <c r="F26" s="18"/>
      <c r="G26" s="225"/>
      <c r="H26" s="14"/>
      <c r="I26" s="368"/>
      <c r="J26" s="328"/>
      <c r="K26" s="12"/>
      <c r="L26" s="12"/>
      <c r="M26" s="18"/>
      <c r="N26" s="225"/>
      <c r="O26" s="14"/>
      <c r="P26" s="226"/>
      <c r="Q26" s="328"/>
      <c r="R26" s="12"/>
      <c r="S26" s="12"/>
      <c r="T26" s="225"/>
      <c r="U26" s="14"/>
      <c r="V26" s="226"/>
      <c r="W26" s="328"/>
    </row>
    <row r="27" spans="1:25" ht="19.5" customHeight="1">
      <c r="A27" s="12"/>
      <c r="B27" s="20"/>
      <c r="C27" s="450">
        <v>8</v>
      </c>
      <c r="D27" s="450"/>
      <c r="E27" s="12"/>
      <c r="F27" s="450">
        <v>9</v>
      </c>
      <c r="G27" s="450"/>
      <c r="H27" s="12"/>
      <c r="I27" s="450">
        <v>10</v>
      </c>
      <c r="J27" s="450"/>
      <c r="K27" s="12"/>
      <c r="L27" s="12"/>
      <c r="M27" s="450">
        <v>11</v>
      </c>
      <c r="N27" s="450"/>
      <c r="O27" s="12"/>
      <c r="P27" s="450">
        <v>12</v>
      </c>
      <c r="Q27" s="450"/>
      <c r="R27" s="12"/>
      <c r="S27" s="450">
        <v>13</v>
      </c>
      <c r="T27" s="450"/>
      <c r="U27" s="12"/>
      <c r="V27" s="450">
        <v>14</v>
      </c>
      <c r="W27" s="450"/>
    </row>
    <row r="28" spans="1:25" ht="19.5" customHeight="1">
      <c r="A28" s="12"/>
      <c r="B28" s="229"/>
      <c r="C28" s="512" t="str">
        <f>組み合わせ一覧!C121</f>
        <v>栃木ＳＣ　Ｕ－１２（宇河地区1位）</v>
      </c>
      <c r="D28" s="512"/>
      <c r="E28" s="22"/>
      <c r="F28" s="529" t="str">
        <f>組み合わせ一覧!C123</f>
        <v>Ｓ４　スペランツァ</v>
      </c>
      <c r="G28" s="529"/>
      <c r="H28" s="22"/>
      <c r="I28" s="529" t="str">
        <f>組み合わせ一覧!C131</f>
        <v>三重・山前ＦＣ</v>
      </c>
      <c r="J28" s="529"/>
      <c r="K28" s="22"/>
      <c r="L28" s="22"/>
      <c r="M28" s="529" t="str">
        <f>組み合わせ一覧!C137</f>
        <v>ＦＣプリメーロ</v>
      </c>
      <c r="N28" s="529"/>
      <c r="O28" s="22"/>
      <c r="P28" s="512" t="str">
        <f>組み合わせ一覧!C139</f>
        <v>清原サッカースポーツ少年団</v>
      </c>
      <c r="Q28" s="512"/>
      <c r="R28" s="22"/>
      <c r="S28" s="529" t="str">
        <f>組み合わせ一覧!C143</f>
        <v>ＪスポーツＦＣ</v>
      </c>
      <c r="T28" s="529"/>
      <c r="U28" s="22"/>
      <c r="V28" s="529" t="str">
        <f>組み合わせ一覧!C153</f>
        <v>祖母井クラブ</v>
      </c>
      <c r="W28" s="529"/>
    </row>
    <row r="29" spans="1:25" ht="19.5" customHeight="1">
      <c r="A29" s="12"/>
      <c r="B29" s="229"/>
      <c r="C29" s="512"/>
      <c r="D29" s="512"/>
      <c r="E29" s="22"/>
      <c r="F29" s="529"/>
      <c r="G29" s="529"/>
      <c r="H29" s="22"/>
      <c r="I29" s="529"/>
      <c r="J29" s="529"/>
      <c r="K29" s="22"/>
      <c r="L29" s="22"/>
      <c r="M29" s="529"/>
      <c r="N29" s="529"/>
      <c r="O29" s="22"/>
      <c r="P29" s="512"/>
      <c r="Q29" s="512"/>
      <c r="R29" s="22"/>
      <c r="S29" s="529"/>
      <c r="T29" s="529"/>
      <c r="U29" s="22"/>
      <c r="V29" s="529"/>
      <c r="W29" s="529"/>
    </row>
    <row r="30" spans="1:25" ht="19.5" customHeight="1">
      <c r="A30" s="12"/>
      <c r="B30" s="229"/>
      <c r="C30" s="512"/>
      <c r="D30" s="512"/>
      <c r="E30" s="22"/>
      <c r="F30" s="529"/>
      <c r="G30" s="529"/>
      <c r="H30" s="22"/>
      <c r="I30" s="529"/>
      <c r="J30" s="529"/>
      <c r="K30" s="22"/>
      <c r="L30" s="22"/>
      <c r="M30" s="529"/>
      <c r="N30" s="529"/>
      <c r="O30" s="22"/>
      <c r="P30" s="512"/>
      <c r="Q30" s="512"/>
      <c r="R30" s="22"/>
      <c r="S30" s="529"/>
      <c r="T30" s="529"/>
      <c r="U30" s="22"/>
      <c r="V30" s="529"/>
      <c r="W30" s="529"/>
    </row>
    <row r="31" spans="1:25" ht="19.5" customHeight="1">
      <c r="A31" s="12"/>
      <c r="B31" s="229"/>
      <c r="C31" s="512"/>
      <c r="D31" s="512"/>
      <c r="E31" s="22"/>
      <c r="F31" s="529"/>
      <c r="G31" s="529"/>
      <c r="H31" s="22"/>
      <c r="I31" s="529"/>
      <c r="J31" s="529"/>
      <c r="K31" s="22"/>
      <c r="L31" s="22"/>
      <c r="M31" s="529"/>
      <c r="N31" s="529"/>
      <c r="O31" s="22"/>
      <c r="P31" s="512"/>
      <c r="Q31" s="512"/>
      <c r="R31" s="22"/>
      <c r="S31" s="529"/>
      <c r="T31" s="529"/>
      <c r="U31" s="22"/>
      <c r="V31" s="529"/>
      <c r="W31" s="529"/>
    </row>
    <row r="32" spans="1:25" ht="19.5" customHeight="1">
      <c r="A32" s="12"/>
      <c r="B32" s="229"/>
      <c r="C32" s="512"/>
      <c r="D32" s="512"/>
      <c r="E32" s="22"/>
      <c r="F32" s="529"/>
      <c r="G32" s="529"/>
      <c r="H32" s="22"/>
      <c r="I32" s="529"/>
      <c r="J32" s="529"/>
      <c r="K32" s="22"/>
      <c r="L32" s="22"/>
      <c r="M32" s="529"/>
      <c r="N32" s="529"/>
      <c r="O32" s="22"/>
      <c r="P32" s="512"/>
      <c r="Q32" s="512"/>
      <c r="R32" s="22"/>
      <c r="S32" s="529"/>
      <c r="T32" s="529"/>
      <c r="U32" s="22"/>
      <c r="V32" s="529"/>
      <c r="W32" s="529"/>
    </row>
    <row r="33" spans="1:28" ht="19.5" customHeight="1">
      <c r="A33" s="12"/>
      <c r="B33" s="229"/>
      <c r="C33" s="512"/>
      <c r="D33" s="512"/>
      <c r="E33" s="22"/>
      <c r="F33" s="529"/>
      <c r="G33" s="529"/>
      <c r="H33" s="22"/>
      <c r="I33" s="529"/>
      <c r="J33" s="529"/>
      <c r="K33" s="22"/>
      <c r="L33" s="22"/>
      <c r="M33" s="529"/>
      <c r="N33" s="529"/>
      <c r="O33" s="22"/>
      <c r="P33" s="512"/>
      <c r="Q33" s="512"/>
      <c r="R33" s="22"/>
      <c r="S33" s="529"/>
      <c r="T33" s="529"/>
      <c r="U33" s="22"/>
      <c r="V33" s="529"/>
      <c r="W33" s="529"/>
    </row>
    <row r="34" spans="1:28" ht="19.5" customHeight="1">
      <c r="A34" s="12"/>
      <c r="B34" s="229"/>
      <c r="C34" s="512"/>
      <c r="D34" s="512"/>
      <c r="E34" s="22"/>
      <c r="F34" s="529"/>
      <c r="G34" s="529"/>
      <c r="H34" s="22"/>
      <c r="I34" s="529"/>
      <c r="J34" s="529"/>
      <c r="K34" s="22"/>
      <c r="L34" s="22"/>
      <c r="M34" s="529"/>
      <c r="N34" s="529"/>
      <c r="O34" s="22"/>
      <c r="P34" s="512"/>
      <c r="Q34" s="512"/>
      <c r="R34" s="22"/>
      <c r="S34" s="529"/>
      <c r="T34" s="529"/>
      <c r="U34" s="22"/>
      <c r="V34" s="529"/>
      <c r="W34" s="529"/>
    </row>
    <row r="35" spans="1:28" ht="19.5" customHeight="1">
      <c r="A35" s="12"/>
      <c r="B35" s="229"/>
      <c r="C35" s="512"/>
      <c r="D35" s="512"/>
      <c r="E35" s="22"/>
      <c r="F35" s="529"/>
      <c r="G35" s="529"/>
      <c r="H35" s="22"/>
      <c r="I35" s="529"/>
      <c r="J35" s="529"/>
      <c r="K35" s="22"/>
      <c r="L35" s="22"/>
      <c r="M35" s="529"/>
      <c r="N35" s="529"/>
      <c r="O35" s="22"/>
      <c r="P35" s="512"/>
      <c r="Q35" s="512"/>
      <c r="R35" s="22"/>
      <c r="S35" s="529"/>
      <c r="T35" s="529"/>
      <c r="U35" s="22"/>
      <c r="V35" s="529"/>
      <c r="W35" s="529"/>
    </row>
    <row r="36" spans="1:28" ht="19.5" customHeight="1">
      <c r="A36" s="12"/>
      <c r="B36" s="229"/>
      <c r="C36" s="512"/>
      <c r="D36" s="512"/>
      <c r="E36" s="22"/>
      <c r="F36" s="529"/>
      <c r="G36" s="529"/>
      <c r="H36" s="22"/>
      <c r="I36" s="529"/>
      <c r="J36" s="529"/>
      <c r="K36" s="22"/>
      <c r="L36" s="22"/>
      <c r="M36" s="529"/>
      <c r="N36" s="529"/>
      <c r="O36" s="22"/>
      <c r="P36" s="512"/>
      <c r="Q36" s="512"/>
      <c r="R36" s="22"/>
      <c r="S36" s="529"/>
      <c r="T36" s="529"/>
      <c r="U36" s="22"/>
      <c r="V36" s="529"/>
      <c r="W36" s="529"/>
    </row>
    <row r="37" spans="1:28" ht="19.5" customHeight="1">
      <c r="A37" s="12"/>
      <c r="B37" s="229"/>
      <c r="C37" s="512"/>
      <c r="D37" s="512"/>
      <c r="E37" s="22"/>
      <c r="F37" s="529"/>
      <c r="G37" s="529"/>
      <c r="H37" s="22"/>
      <c r="I37" s="529"/>
      <c r="J37" s="529"/>
      <c r="K37" s="22"/>
      <c r="L37" s="22"/>
      <c r="M37" s="529"/>
      <c r="N37" s="529"/>
      <c r="O37" s="22"/>
      <c r="P37" s="512"/>
      <c r="Q37" s="512"/>
      <c r="R37" s="22"/>
      <c r="S37" s="529"/>
      <c r="T37" s="529"/>
      <c r="U37" s="22"/>
      <c r="V37" s="529"/>
      <c r="W37" s="529"/>
    </row>
    <row r="38" spans="1:28" ht="19.5" customHeight="1">
      <c r="A38" s="12"/>
      <c r="B38" s="229"/>
      <c r="C38" s="512"/>
      <c r="D38" s="512"/>
      <c r="E38" s="22"/>
      <c r="F38" s="529"/>
      <c r="G38" s="529"/>
      <c r="H38" s="22"/>
      <c r="I38" s="529"/>
      <c r="J38" s="529"/>
      <c r="K38" s="22"/>
      <c r="L38" s="22"/>
      <c r="M38" s="529"/>
      <c r="N38" s="529"/>
      <c r="O38" s="22"/>
      <c r="P38" s="512"/>
      <c r="Q38" s="512"/>
      <c r="R38" s="22"/>
      <c r="S38" s="529"/>
      <c r="T38" s="529"/>
      <c r="U38" s="22"/>
      <c r="V38" s="529"/>
      <c r="W38" s="529"/>
    </row>
    <row r="39" spans="1:28" ht="19.5" customHeight="1">
      <c r="A39" s="8"/>
      <c r="B39" s="8"/>
      <c r="C39" s="8"/>
      <c r="D39" s="8"/>
      <c r="E39" s="8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8"/>
      <c r="X39" s="8"/>
      <c r="Y39" s="8"/>
    </row>
    <row r="40" spans="1:28" ht="19.5" customHeight="1"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Y40" s="80"/>
    </row>
    <row r="41" spans="1:28" ht="19.5" customHeight="1">
      <c r="A41" s="80" t="s">
        <v>64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508" t="s">
        <v>247</v>
      </c>
      <c r="U41" s="508"/>
      <c r="V41" s="508"/>
      <c r="W41" s="508"/>
      <c r="X41" s="508"/>
      <c r="Y41" s="80"/>
    </row>
    <row r="42" spans="1:28" ht="19.5" customHeight="1">
      <c r="A42" s="450" t="s">
        <v>65</v>
      </c>
      <c r="B42" s="551" t="s">
        <v>0</v>
      </c>
      <c r="C42" s="468">
        <v>0.375</v>
      </c>
      <c r="D42" s="468"/>
      <c r="E42" s="603" t="str">
        <f>P9</f>
        <v>ＩＳＯＳＯＣＣＥＲＣＬＵＢ</v>
      </c>
      <c r="F42" s="603"/>
      <c r="G42" s="603"/>
      <c r="H42" s="603"/>
      <c r="I42" s="454">
        <f>K42+K43</f>
        <v>5</v>
      </c>
      <c r="J42" s="457" t="s">
        <v>66</v>
      </c>
      <c r="K42" s="361">
        <v>2</v>
      </c>
      <c r="L42" s="361" t="s">
        <v>67</v>
      </c>
      <c r="M42" s="361">
        <v>0</v>
      </c>
      <c r="N42" s="457" t="s">
        <v>68</v>
      </c>
      <c r="O42" s="454">
        <f>M42+M43</f>
        <v>0</v>
      </c>
      <c r="P42" s="552" t="str">
        <f>S9</f>
        <v>Ｎ　Ｆ　Ｃ</v>
      </c>
      <c r="Q42" s="552"/>
      <c r="R42" s="552"/>
      <c r="S42" s="552"/>
      <c r="T42" s="454" t="s">
        <v>248</v>
      </c>
      <c r="U42" s="454"/>
      <c r="V42" s="454"/>
      <c r="W42" s="454"/>
      <c r="X42" s="454"/>
      <c r="Y42" s="455"/>
      <c r="AB42" s="82"/>
    </row>
    <row r="43" spans="1:28" ht="19.5" customHeight="1">
      <c r="A43" s="450"/>
      <c r="B43" s="551"/>
      <c r="C43" s="468"/>
      <c r="D43" s="468"/>
      <c r="E43" s="603"/>
      <c r="F43" s="603"/>
      <c r="G43" s="603"/>
      <c r="H43" s="603"/>
      <c r="I43" s="454"/>
      <c r="J43" s="457"/>
      <c r="K43" s="361">
        <v>3</v>
      </c>
      <c r="L43" s="361" t="s">
        <v>67</v>
      </c>
      <c r="M43" s="361">
        <v>0</v>
      </c>
      <c r="N43" s="457"/>
      <c r="O43" s="454"/>
      <c r="P43" s="552"/>
      <c r="Q43" s="552"/>
      <c r="R43" s="552"/>
      <c r="S43" s="552"/>
      <c r="T43" s="454"/>
      <c r="U43" s="454"/>
      <c r="V43" s="454"/>
      <c r="W43" s="454"/>
      <c r="X43" s="454"/>
      <c r="Y43" s="455"/>
    </row>
    <row r="44" spans="1:28" ht="19.5" customHeight="1">
      <c r="A44" s="14"/>
      <c r="B44" s="47"/>
      <c r="C44" s="63"/>
      <c r="D44" s="63"/>
      <c r="E44" s="79"/>
      <c r="F44" s="79"/>
      <c r="G44" s="79"/>
      <c r="H44" s="79"/>
      <c r="I44" s="361"/>
      <c r="J44" s="362"/>
      <c r="K44" s="361"/>
      <c r="L44" s="361"/>
      <c r="M44" s="361"/>
      <c r="N44" s="362"/>
      <c r="O44" s="361"/>
      <c r="P44" s="79"/>
      <c r="Q44" s="79"/>
      <c r="R44" s="79"/>
      <c r="S44" s="79"/>
      <c r="T44" s="81"/>
      <c r="U44" s="81"/>
      <c r="V44" s="81"/>
      <c r="W44" s="81"/>
      <c r="X44" s="81"/>
      <c r="Y44" s="9"/>
    </row>
    <row r="45" spans="1:28" ht="19.5" customHeight="1">
      <c r="A45" s="450" t="s">
        <v>41</v>
      </c>
      <c r="B45" s="551" t="s">
        <v>0</v>
      </c>
      <c r="C45" s="468">
        <v>0.375</v>
      </c>
      <c r="D45" s="468"/>
      <c r="E45" s="552" t="str">
        <f>F28</f>
        <v>Ｓ４　スペランツァ</v>
      </c>
      <c r="F45" s="552"/>
      <c r="G45" s="552"/>
      <c r="H45" s="552"/>
      <c r="I45" s="454">
        <f>K45+K46</f>
        <v>0</v>
      </c>
      <c r="J45" s="457" t="s">
        <v>66</v>
      </c>
      <c r="K45" s="361">
        <v>0</v>
      </c>
      <c r="L45" s="361" t="s">
        <v>67</v>
      </c>
      <c r="M45" s="361">
        <v>1</v>
      </c>
      <c r="N45" s="457" t="s">
        <v>68</v>
      </c>
      <c r="O45" s="454">
        <f>M45+M46</f>
        <v>2</v>
      </c>
      <c r="P45" s="603" t="str">
        <f>I28</f>
        <v>三重・山前ＦＣ</v>
      </c>
      <c r="Q45" s="603"/>
      <c r="R45" s="603"/>
      <c r="S45" s="603"/>
      <c r="T45" s="454" t="s">
        <v>249</v>
      </c>
      <c r="U45" s="454"/>
      <c r="V45" s="454"/>
      <c r="W45" s="454"/>
      <c r="X45" s="454"/>
      <c r="Y45" s="455"/>
    </row>
    <row r="46" spans="1:28" ht="19.5" customHeight="1">
      <c r="A46" s="450"/>
      <c r="B46" s="551"/>
      <c r="C46" s="468"/>
      <c r="D46" s="468"/>
      <c r="E46" s="552"/>
      <c r="F46" s="552"/>
      <c r="G46" s="552"/>
      <c r="H46" s="552"/>
      <c r="I46" s="454"/>
      <c r="J46" s="457"/>
      <c r="K46" s="361">
        <v>0</v>
      </c>
      <c r="L46" s="361" t="s">
        <v>67</v>
      </c>
      <c r="M46" s="361">
        <v>1</v>
      </c>
      <c r="N46" s="457"/>
      <c r="O46" s="454"/>
      <c r="P46" s="603"/>
      <c r="Q46" s="603"/>
      <c r="R46" s="603"/>
      <c r="S46" s="603"/>
      <c r="T46" s="454"/>
      <c r="U46" s="454"/>
      <c r="V46" s="454"/>
      <c r="W46" s="454"/>
      <c r="X46" s="454"/>
      <c r="Y46" s="455"/>
    </row>
    <row r="47" spans="1:28" ht="19.5" customHeight="1">
      <c r="A47" s="14"/>
      <c r="B47" s="47"/>
      <c r="C47" s="63"/>
      <c r="D47" s="63"/>
      <c r="E47" s="79"/>
      <c r="F47" s="79"/>
      <c r="G47" s="79"/>
      <c r="H47" s="79"/>
      <c r="I47" s="361"/>
      <c r="J47" s="362"/>
      <c r="K47" s="361"/>
      <c r="L47" s="361"/>
      <c r="M47" s="361"/>
      <c r="N47" s="362"/>
      <c r="O47" s="361"/>
      <c r="P47" s="79"/>
      <c r="Q47" s="79"/>
      <c r="R47" s="79"/>
      <c r="S47" s="79"/>
      <c r="T47" s="81"/>
      <c r="U47" s="81"/>
      <c r="V47" s="81"/>
      <c r="W47" s="81"/>
      <c r="X47" s="81"/>
      <c r="Y47" s="9"/>
    </row>
    <row r="48" spans="1:28" ht="19.5" customHeight="1">
      <c r="A48" s="450" t="s">
        <v>65</v>
      </c>
      <c r="B48" s="551" t="s">
        <v>1</v>
      </c>
      <c r="C48" s="468">
        <v>0.40972222222222227</v>
      </c>
      <c r="D48" s="468"/>
      <c r="E48" s="552" t="str">
        <f>C9</f>
        <v>ＪＦＣ　Ｗｉｎｇ</v>
      </c>
      <c r="F48" s="552"/>
      <c r="G48" s="552"/>
      <c r="H48" s="552"/>
      <c r="I48" s="454">
        <f>K48+K49</f>
        <v>0</v>
      </c>
      <c r="J48" s="457" t="s">
        <v>66</v>
      </c>
      <c r="K48" s="361">
        <v>0</v>
      </c>
      <c r="L48" s="361" t="s">
        <v>67</v>
      </c>
      <c r="M48" s="361">
        <v>1</v>
      </c>
      <c r="N48" s="457" t="s">
        <v>68</v>
      </c>
      <c r="O48" s="454">
        <f>M48+M49</f>
        <v>1</v>
      </c>
      <c r="P48" s="544" t="str">
        <f>F9</f>
        <v>南河内サッカースポーツ少年団</v>
      </c>
      <c r="Q48" s="544"/>
      <c r="R48" s="544"/>
      <c r="S48" s="544"/>
      <c r="T48" s="454" t="s">
        <v>250</v>
      </c>
      <c r="U48" s="454"/>
      <c r="V48" s="454"/>
      <c r="W48" s="454"/>
      <c r="X48" s="454"/>
      <c r="Y48" s="455"/>
    </row>
    <row r="49" spans="1:28" ht="19.5" customHeight="1">
      <c r="A49" s="450"/>
      <c r="B49" s="551"/>
      <c r="C49" s="468"/>
      <c r="D49" s="468"/>
      <c r="E49" s="552"/>
      <c r="F49" s="552"/>
      <c r="G49" s="552"/>
      <c r="H49" s="552"/>
      <c r="I49" s="454"/>
      <c r="J49" s="457"/>
      <c r="K49" s="361">
        <v>0</v>
      </c>
      <c r="L49" s="361" t="s">
        <v>67</v>
      </c>
      <c r="M49" s="361">
        <v>0</v>
      </c>
      <c r="N49" s="457"/>
      <c r="O49" s="454"/>
      <c r="P49" s="544"/>
      <c r="Q49" s="544"/>
      <c r="R49" s="544"/>
      <c r="S49" s="544"/>
      <c r="T49" s="454"/>
      <c r="U49" s="454"/>
      <c r="V49" s="454"/>
      <c r="W49" s="454"/>
      <c r="X49" s="454"/>
      <c r="Y49" s="455"/>
    </row>
    <row r="50" spans="1:28" ht="19.5" customHeight="1">
      <c r="A50" s="14"/>
      <c r="B50" s="47"/>
      <c r="C50" s="63"/>
      <c r="D50" s="63"/>
      <c r="E50" s="79"/>
      <c r="F50" s="79"/>
      <c r="G50" s="79"/>
      <c r="H50" s="79"/>
      <c r="I50" s="361"/>
      <c r="J50" s="362"/>
      <c r="K50" s="361"/>
      <c r="L50" s="361"/>
      <c r="M50" s="361"/>
      <c r="N50" s="362"/>
      <c r="O50" s="361"/>
      <c r="P50" s="79"/>
      <c r="Q50" s="79"/>
      <c r="R50" s="79"/>
      <c r="S50" s="79"/>
      <c r="T50" s="81"/>
      <c r="U50" s="81"/>
      <c r="V50" s="81"/>
      <c r="W50" s="81"/>
      <c r="X50" s="81"/>
      <c r="Y50" s="9"/>
    </row>
    <row r="51" spans="1:28" ht="19.5" customHeight="1">
      <c r="A51" s="450" t="s">
        <v>41</v>
      </c>
      <c r="B51" s="551" t="s">
        <v>1</v>
      </c>
      <c r="C51" s="468">
        <v>0.40972222222222227</v>
      </c>
      <c r="D51" s="468"/>
      <c r="E51" s="543" t="str">
        <f>I9</f>
        <v>足利サッカークラブジュニア</v>
      </c>
      <c r="F51" s="543"/>
      <c r="G51" s="543"/>
      <c r="H51" s="543"/>
      <c r="I51" s="454">
        <f>K51+K52</f>
        <v>1</v>
      </c>
      <c r="J51" s="457" t="s">
        <v>66</v>
      </c>
      <c r="K51" s="361">
        <v>0</v>
      </c>
      <c r="L51" s="361" t="s">
        <v>67</v>
      </c>
      <c r="M51" s="361">
        <v>1</v>
      </c>
      <c r="N51" s="457" t="s">
        <v>68</v>
      </c>
      <c r="O51" s="454">
        <f>M51+M52</f>
        <v>1</v>
      </c>
      <c r="P51" s="555" t="str">
        <f>L9</f>
        <v>ＦＣアリーバヴィクトリー</v>
      </c>
      <c r="Q51" s="555"/>
      <c r="R51" s="555"/>
      <c r="S51" s="555"/>
      <c r="T51" s="454" t="s">
        <v>251</v>
      </c>
      <c r="U51" s="454"/>
      <c r="V51" s="454"/>
      <c r="W51" s="454"/>
      <c r="X51" s="454"/>
      <c r="Y51" s="455"/>
    </row>
    <row r="52" spans="1:28" ht="19.5" customHeight="1">
      <c r="A52" s="450"/>
      <c r="B52" s="551"/>
      <c r="C52" s="468"/>
      <c r="D52" s="468"/>
      <c r="E52" s="543"/>
      <c r="F52" s="543"/>
      <c r="G52" s="543"/>
      <c r="H52" s="543"/>
      <c r="I52" s="454"/>
      <c r="J52" s="457"/>
      <c r="K52" s="361">
        <v>1</v>
      </c>
      <c r="L52" s="361" t="s">
        <v>67</v>
      </c>
      <c r="M52" s="361">
        <v>0</v>
      </c>
      <c r="N52" s="457"/>
      <c r="O52" s="454"/>
      <c r="P52" s="555"/>
      <c r="Q52" s="555"/>
      <c r="R52" s="555"/>
      <c r="S52" s="555"/>
      <c r="T52" s="454"/>
      <c r="U52" s="454"/>
      <c r="V52" s="454"/>
      <c r="W52" s="454"/>
      <c r="X52" s="454"/>
      <c r="Y52" s="455"/>
    </row>
    <row r="53" spans="1:28" ht="19.5" customHeight="1">
      <c r="A53" s="369"/>
      <c r="B53" s="374"/>
      <c r="C53" s="370"/>
      <c r="D53" s="370"/>
      <c r="E53" s="376"/>
      <c r="F53" s="376"/>
      <c r="G53" s="376"/>
      <c r="H53" s="376"/>
      <c r="I53" s="365"/>
      <c r="J53" s="345" t="s">
        <v>676</v>
      </c>
      <c r="K53" s="365">
        <v>3</v>
      </c>
      <c r="L53" s="365" t="s">
        <v>11</v>
      </c>
      <c r="M53" s="365">
        <v>1</v>
      </c>
      <c r="N53" s="366"/>
      <c r="O53" s="365"/>
      <c r="P53" s="377"/>
      <c r="Q53" s="377"/>
      <c r="R53" s="377"/>
      <c r="S53" s="377"/>
      <c r="T53" s="365"/>
      <c r="U53" s="365"/>
      <c r="V53" s="365"/>
      <c r="W53" s="365"/>
      <c r="X53" s="365"/>
      <c r="Y53" s="367"/>
    </row>
    <row r="54" spans="1:28" ht="19.5" customHeight="1">
      <c r="A54" s="14"/>
      <c r="B54" s="47"/>
      <c r="C54" s="63"/>
      <c r="D54" s="63"/>
      <c r="E54" s="79"/>
      <c r="F54" s="79"/>
      <c r="G54" s="79"/>
      <c r="H54" s="79"/>
      <c r="I54" s="361"/>
      <c r="J54" s="362"/>
      <c r="K54" s="361"/>
      <c r="L54" s="361"/>
      <c r="M54" s="361"/>
      <c r="N54" s="362"/>
      <c r="O54" s="361"/>
      <c r="P54" s="79"/>
      <c r="Q54" s="79"/>
      <c r="R54" s="79"/>
      <c r="S54" s="79"/>
      <c r="T54" s="81"/>
      <c r="U54" s="81"/>
      <c r="V54" s="81"/>
      <c r="W54" s="81"/>
      <c r="X54" s="81"/>
      <c r="Y54" s="9"/>
    </row>
    <row r="55" spans="1:28" ht="19.5" customHeight="1">
      <c r="A55" s="450" t="s">
        <v>65</v>
      </c>
      <c r="B55" s="551" t="s">
        <v>2</v>
      </c>
      <c r="C55" s="468">
        <v>0.44444444444444442</v>
      </c>
      <c r="D55" s="468"/>
      <c r="E55" s="552" t="str">
        <f>M28</f>
        <v>ＦＣプリメーロ</v>
      </c>
      <c r="F55" s="552"/>
      <c r="G55" s="552"/>
      <c r="H55" s="552"/>
      <c r="I55" s="454">
        <f>K55+K56</f>
        <v>0</v>
      </c>
      <c r="J55" s="457" t="s">
        <v>66</v>
      </c>
      <c r="K55" s="361">
        <v>0</v>
      </c>
      <c r="L55" s="361" t="s">
        <v>67</v>
      </c>
      <c r="M55" s="361">
        <v>0</v>
      </c>
      <c r="N55" s="457" t="s">
        <v>68</v>
      </c>
      <c r="O55" s="454">
        <f>M55+M56</f>
        <v>5</v>
      </c>
      <c r="P55" s="604" t="str">
        <f>P28</f>
        <v>清原サッカースポーツ少年団</v>
      </c>
      <c r="Q55" s="604"/>
      <c r="R55" s="604"/>
      <c r="S55" s="604"/>
      <c r="T55" s="454" t="s">
        <v>252</v>
      </c>
      <c r="U55" s="454"/>
      <c r="V55" s="454"/>
      <c r="W55" s="454"/>
      <c r="X55" s="454"/>
      <c r="Y55" s="455"/>
      <c r="AB55" s="82"/>
    </row>
    <row r="56" spans="1:28" ht="19.5" customHeight="1">
      <c r="A56" s="450"/>
      <c r="B56" s="551"/>
      <c r="C56" s="468"/>
      <c r="D56" s="468"/>
      <c r="E56" s="552"/>
      <c r="F56" s="552"/>
      <c r="G56" s="552"/>
      <c r="H56" s="552"/>
      <c r="I56" s="454"/>
      <c r="J56" s="457"/>
      <c r="K56" s="361">
        <v>0</v>
      </c>
      <c r="L56" s="361" t="s">
        <v>67</v>
      </c>
      <c r="M56" s="361">
        <v>5</v>
      </c>
      <c r="N56" s="457"/>
      <c r="O56" s="454"/>
      <c r="P56" s="604"/>
      <c r="Q56" s="604"/>
      <c r="R56" s="604"/>
      <c r="S56" s="604"/>
      <c r="T56" s="454"/>
      <c r="U56" s="454"/>
      <c r="V56" s="454"/>
      <c r="W56" s="454"/>
      <c r="X56" s="454"/>
      <c r="Y56" s="455"/>
    </row>
    <row r="57" spans="1:28" ht="19.5" customHeight="1">
      <c r="A57" s="14"/>
      <c r="B57" s="47"/>
      <c r="C57" s="63"/>
      <c r="D57" s="63"/>
      <c r="E57" s="79"/>
      <c r="F57" s="79"/>
      <c r="G57" s="79"/>
      <c r="H57" s="79"/>
      <c r="I57" s="361"/>
      <c r="J57" s="362"/>
      <c r="K57" s="361"/>
      <c r="L57" s="361"/>
      <c r="M57" s="361"/>
      <c r="N57" s="362"/>
      <c r="O57" s="361"/>
      <c r="P57" s="79"/>
      <c r="Q57" s="79"/>
      <c r="R57" s="79"/>
      <c r="S57" s="79"/>
      <c r="T57" s="81"/>
      <c r="U57" s="81"/>
      <c r="V57" s="81"/>
      <c r="W57" s="81"/>
      <c r="X57" s="81"/>
      <c r="Y57" s="9"/>
    </row>
    <row r="58" spans="1:28" ht="19.5" customHeight="1">
      <c r="A58" s="450" t="s">
        <v>41</v>
      </c>
      <c r="B58" s="551" t="s">
        <v>2</v>
      </c>
      <c r="C58" s="468">
        <v>0.44444444444444442</v>
      </c>
      <c r="D58" s="468"/>
      <c r="E58" s="552" t="str">
        <f>S28</f>
        <v>ＪスポーツＦＣ</v>
      </c>
      <c r="F58" s="552"/>
      <c r="G58" s="552"/>
      <c r="H58" s="552"/>
      <c r="I58" s="454">
        <f>K58+K59</f>
        <v>0</v>
      </c>
      <c r="J58" s="457" t="s">
        <v>66</v>
      </c>
      <c r="K58" s="361">
        <v>0</v>
      </c>
      <c r="L58" s="361" t="s">
        <v>67</v>
      </c>
      <c r="M58" s="361">
        <v>2</v>
      </c>
      <c r="N58" s="457" t="s">
        <v>68</v>
      </c>
      <c r="O58" s="454">
        <f>M58+M59</f>
        <v>6</v>
      </c>
      <c r="P58" s="603" t="str">
        <f>V28</f>
        <v>祖母井クラブ</v>
      </c>
      <c r="Q58" s="603"/>
      <c r="R58" s="603"/>
      <c r="S58" s="603"/>
      <c r="T58" s="454" t="s">
        <v>253</v>
      </c>
      <c r="U58" s="454"/>
      <c r="V58" s="454"/>
      <c r="W58" s="454"/>
      <c r="X58" s="454"/>
      <c r="Y58" s="455"/>
    </row>
    <row r="59" spans="1:28" ht="19.5" customHeight="1">
      <c r="A59" s="450"/>
      <c r="B59" s="551"/>
      <c r="C59" s="468"/>
      <c r="D59" s="468"/>
      <c r="E59" s="552"/>
      <c r="F59" s="552"/>
      <c r="G59" s="552"/>
      <c r="H59" s="552"/>
      <c r="I59" s="454"/>
      <c r="J59" s="457"/>
      <c r="K59" s="361">
        <v>0</v>
      </c>
      <c r="L59" s="361" t="s">
        <v>67</v>
      </c>
      <c r="M59" s="361">
        <v>4</v>
      </c>
      <c r="N59" s="457"/>
      <c r="O59" s="454"/>
      <c r="P59" s="603"/>
      <c r="Q59" s="603"/>
      <c r="R59" s="603"/>
      <c r="S59" s="603"/>
      <c r="T59" s="454"/>
      <c r="U59" s="454"/>
      <c r="V59" s="454"/>
      <c r="W59" s="454"/>
      <c r="X59" s="454"/>
      <c r="Y59" s="455"/>
    </row>
    <row r="60" spans="1:28" ht="19.5" customHeight="1">
      <c r="A60" s="14"/>
      <c r="B60" s="47"/>
      <c r="C60" s="63"/>
      <c r="D60" s="63"/>
      <c r="E60" s="79"/>
      <c r="F60" s="79"/>
      <c r="G60" s="79"/>
      <c r="H60" s="79"/>
      <c r="I60" s="361"/>
      <c r="J60" s="362"/>
      <c r="K60" s="361"/>
      <c r="L60" s="361"/>
      <c r="M60" s="361"/>
      <c r="N60" s="362"/>
      <c r="O60" s="361"/>
      <c r="P60" s="79"/>
      <c r="Q60" s="79"/>
      <c r="R60" s="79"/>
      <c r="S60" s="79"/>
      <c r="T60" s="81"/>
      <c r="U60" s="81"/>
      <c r="V60" s="81"/>
      <c r="W60" s="81"/>
      <c r="X60" s="81"/>
      <c r="Y60" s="9"/>
    </row>
    <row r="61" spans="1:28" ht="19.5" customHeight="1">
      <c r="A61" s="450" t="s">
        <v>65</v>
      </c>
      <c r="B61" s="551" t="s">
        <v>3</v>
      </c>
      <c r="C61" s="468">
        <v>0.47916666666666669</v>
      </c>
      <c r="D61" s="468"/>
      <c r="E61" s="552" t="str">
        <f>E42</f>
        <v>ＩＳＯＳＯＣＣＥＲＣＬＵＢ</v>
      </c>
      <c r="F61" s="552"/>
      <c r="G61" s="552"/>
      <c r="H61" s="552"/>
      <c r="I61" s="454">
        <f>K61+K62</f>
        <v>1</v>
      </c>
      <c r="J61" s="457" t="s">
        <v>66</v>
      </c>
      <c r="K61" s="361">
        <v>0</v>
      </c>
      <c r="L61" s="361" t="s">
        <v>67</v>
      </c>
      <c r="M61" s="361">
        <v>4</v>
      </c>
      <c r="N61" s="457" t="s">
        <v>68</v>
      </c>
      <c r="O61" s="454">
        <f>M61+M62</f>
        <v>7</v>
      </c>
      <c r="P61" s="604" t="str">
        <f>V9</f>
        <v>ＫＯＨＡＲＵ　ＰＲＯＵＤ栃木フットボールクラブ（北那須地区1位）</v>
      </c>
      <c r="Q61" s="604"/>
      <c r="R61" s="604"/>
      <c r="S61" s="604"/>
      <c r="T61" s="454" t="s">
        <v>254</v>
      </c>
      <c r="U61" s="454"/>
      <c r="V61" s="454"/>
      <c r="W61" s="454"/>
      <c r="X61" s="454"/>
      <c r="Y61" s="455"/>
    </row>
    <row r="62" spans="1:28" ht="19.5" customHeight="1">
      <c r="A62" s="450"/>
      <c r="B62" s="551"/>
      <c r="C62" s="468"/>
      <c r="D62" s="468"/>
      <c r="E62" s="552"/>
      <c r="F62" s="552"/>
      <c r="G62" s="552"/>
      <c r="H62" s="552"/>
      <c r="I62" s="454"/>
      <c r="J62" s="457"/>
      <c r="K62" s="361">
        <v>1</v>
      </c>
      <c r="L62" s="361" t="s">
        <v>67</v>
      </c>
      <c r="M62" s="361">
        <v>3</v>
      </c>
      <c r="N62" s="457"/>
      <c r="O62" s="454"/>
      <c r="P62" s="604"/>
      <c r="Q62" s="604"/>
      <c r="R62" s="604"/>
      <c r="S62" s="604"/>
      <c r="T62" s="454"/>
      <c r="U62" s="454"/>
      <c r="V62" s="454"/>
      <c r="W62" s="454"/>
      <c r="X62" s="454"/>
      <c r="Y62" s="455"/>
    </row>
    <row r="63" spans="1:28" ht="19.5" customHeight="1">
      <c r="A63" s="14"/>
      <c r="B63" s="84"/>
      <c r="C63" s="1"/>
      <c r="D63" s="1"/>
      <c r="E63" s="44"/>
      <c r="F63" s="44"/>
      <c r="G63" s="44"/>
      <c r="H63" s="44"/>
      <c r="I63" s="142"/>
      <c r="J63" s="142"/>
      <c r="K63" s="142"/>
      <c r="L63" s="142"/>
      <c r="M63" s="142"/>
      <c r="N63" s="142"/>
      <c r="O63" s="142"/>
      <c r="P63" s="44"/>
      <c r="Q63" s="44"/>
      <c r="R63" s="44"/>
      <c r="S63" s="44"/>
      <c r="T63" s="81"/>
      <c r="U63" s="81"/>
      <c r="V63" s="81"/>
      <c r="W63" s="81"/>
      <c r="X63" s="81"/>
    </row>
    <row r="64" spans="1:28" ht="19.5" customHeight="1">
      <c r="A64" s="450" t="s">
        <v>41</v>
      </c>
      <c r="B64" s="551" t="s">
        <v>3</v>
      </c>
      <c r="C64" s="468">
        <v>0.47916666666666669</v>
      </c>
      <c r="D64" s="468"/>
      <c r="E64" s="543" t="str">
        <f>C28</f>
        <v>栃木ＳＣ　Ｕ－１２（宇河地区1位）</v>
      </c>
      <c r="F64" s="543"/>
      <c r="G64" s="543"/>
      <c r="H64" s="543"/>
      <c r="I64" s="454">
        <f>K64+K65</f>
        <v>4</v>
      </c>
      <c r="J64" s="457" t="s">
        <v>66</v>
      </c>
      <c r="K64" s="361">
        <v>2</v>
      </c>
      <c r="L64" s="361" t="s">
        <v>67</v>
      </c>
      <c r="M64" s="361">
        <v>0</v>
      </c>
      <c r="N64" s="457" t="s">
        <v>68</v>
      </c>
      <c r="O64" s="454">
        <f>M64+M65</f>
        <v>0</v>
      </c>
      <c r="P64" s="552" t="str">
        <f>P45</f>
        <v>三重・山前ＦＣ</v>
      </c>
      <c r="Q64" s="552"/>
      <c r="R64" s="552"/>
      <c r="S64" s="552"/>
      <c r="T64" s="454" t="s">
        <v>255</v>
      </c>
      <c r="U64" s="454"/>
      <c r="V64" s="454"/>
      <c r="W64" s="454"/>
      <c r="X64" s="454"/>
      <c r="Y64" s="455"/>
    </row>
    <row r="65" spans="1:25" ht="19.5" customHeight="1">
      <c r="A65" s="450"/>
      <c r="B65" s="551"/>
      <c r="C65" s="468"/>
      <c r="D65" s="468"/>
      <c r="E65" s="543"/>
      <c r="F65" s="543"/>
      <c r="G65" s="543"/>
      <c r="H65" s="543"/>
      <c r="I65" s="454"/>
      <c r="J65" s="457"/>
      <c r="K65" s="361">
        <v>2</v>
      </c>
      <c r="L65" s="361" t="s">
        <v>67</v>
      </c>
      <c r="M65" s="361">
        <v>0</v>
      </c>
      <c r="N65" s="457"/>
      <c r="O65" s="454"/>
      <c r="P65" s="552"/>
      <c r="Q65" s="552"/>
      <c r="R65" s="552"/>
      <c r="S65" s="552"/>
      <c r="T65" s="454"/>
      <c r="U65" s="454"/>
      <c r="V65" s="454"/>
      <c r="W65" s="454"/>
      <c r="X65" s="454"/>
      <c r="Y65" s="455"/>
    </row>
    <row r="66" spans="1:25" ht="19.5" customHeight="1">
      <c r="A66" s="14"/>
      <c r="B66" s="84"/>
      <c r="C66" s="1"/>
      <c r="D66" s="1"/>
      <c r="E66" s="44"/>
      <c r="F66" s="44"/>
      <c r="G66" s="44"/>
      <c r="H66" s="44"/>
      <c r="I66" s="142"/>
      <c r="J66" s="142"/>
      <c r="K66" s="142"/>
      <c r="L66" s="142"/>
      <c r="M66" s="142"/>
      <c r="N66" s="142"/>
      <c r="O66" s="142"/>
      <c r="P66" s="44"/>
      <c r="Q66" s="44"/>
      <c r="R66" s="44"/>
      <c r="S66" s="44"/>
      <c r="T66" s="235"/>
      <c r="U66" s="235"/>
      <c r="V66" s="235"/>
      <c r="W66" s="235"/>
      <c r="X66" s="235"/>
    </row>
    <row r="67" spans="1:25" ht="19.5" customHeight="1">
      <c r="A67" s="450" t="s">
        <v>65</v>
      </c>
      <c r="B67" s="551" t="s">
        <v>4</v>
      </c>
      <c r="C67" s="468">
        <v>0.51388888888888895</v>
      </c>
      <c r="D67" s="468"/>
      <c r="E67" s="565" t="str">
        <f>P48</f>
        <v>南河内サッカースポーツ少年団</v>
      </c>
      <c r="F67" s="565"/>
      <c r="G67" s="565"/>
      <c r="H67" s="565"/>
      <c r="I67" s="454">
        <f>K67+K68</f>
        <v>0</v>
      </c>
      <c r="J67" s="457" t="s">
        <v>66</v>
      </c>
      <c r="K67" s="361">
        <v>0</v>
      </c>
      <c r="L67" s="361" t="s">
        <v>67</v>
      </c>
      <c r="M67" s="361">
        <v>2</v>
      </c>
      <c r="N67" s="457" t="s">
        <v>68</v>
      </c>
      <c r="O67" s="454">
        <f>M67+M68</f>
        <v>4</v>
      </c>
      <c r="P67" s="543" t="str">
        <f>E51</f>
        <v>足利サッカークラブジュニア</v>
      </c>
      <c r="Q67" s="543"/>
      <c r="R67" s="543"/>
      <c r="S67" s="543"/>
      <c r="T67" s="553" t="s">
        <v>256</v>
      </c>
      <c r="U67" s="553"/>
      <c r="V67" s="553"/>
      <c r="W67" s="553"/>
      <c r="X67" s="553"/>
      <c r="Y67" s="455"/>
    </row>
    <row r="68" spans="1:25" ht="19.5" customHeight="1">
      <c r="A68" s="450"/>
      <c r="B68" s="551"/>
      <c r="C68" s="468"/>
      <c r="D68" s="468"/>
      <c r="E68" s="565"/>
      <c r="F68" s="565"/>
      <c r="G68" s="565"/>
      <c r="H68" s="565"/>
      <c r="I68" s="454"/>
      <c r="J68" s="457"/>
      <c r="K68" s="361">
        <v>0</v>
      </c>
      <c r="L68" s="361" t="s">
        <v>67</v>
      </c>
      <c r="M68" s="361">
        <v>2</v>
      </c>
      <c r="N68" s="457"/>
      <c r="O68" s="454"/>
      <c r="P68" s="543"/>
      <c r="Q68" s="543"/>
      <c r="R68" s="543"/>
      <c r="S68" s="543"/>
      <c r="T68" s="553"/>
      <c r="U68" s="553"/>
      <c r="V68" s="553"/>
      <c r="W68" s="553"/>
      <c r="X68" s="553"/>
      <c r="Y68" s="455"/>
    </row>
    <row r="69" spans="1:25" ht="19.5" customHeight="1">
      <c r="A69" s="1"/>
      <c r="B69" s="84"/>
      <c r="C69" s="1"/>
      <c r="D69" s="1"/>
      <c r="E69" s="44"/>
      <c r="F69" s="44"/>
      <c r="G69" s="44"/>
      <c r="H69" s="44"/>
      <c r="I69" s="142"/>
      <c r="J69" s="142"/>
      <c r="K69" s="142"/>
      <c r="L69" s="142"/>
      <c r="M69" s="142"/>
      <c r="N69" s="142"/>
      <c r="O69" s="142"/>
      <c r="P69" s="44"/>
      <c r="Q69" s="44"/>
      <c r="R69" s="44"/>
      <c r="S69" s="44"/>
      <c r="T69" s="235"/>
      <c r="U69" s="235"/>
      <c r="V69" s="235"/>
      <c r="W69" s="235"/>
      <c r="X69" s="235"/>
    </row>
    <row r="70" spans="1:25" ht="19.5" customHeight="1">
      <c r="A70" s="450" t="s">
        <v>680</v>
      </c>
      <c r="B70" s="551" t="s">
        <v>4</v>
      </c>
      <c r="C70" s="468">
        <v>0.51388888888888895</v>
      </c>
      <c r="D70" s="468"/>
      <c r="E70" s="604" t="str">
        <f>P55</f>
        <v>清原サッカースポーツ少年団</v>
      </c>
      <c r="F70" s="604"/>
      <c r="G70" s="604"/>
      <c r="H70" s="604"/>
      <c r="I70" s="454">
        <f>K70+K71</f>
        <v>3</v>
      </c>
      <c r="J70" s="457" t="s">
        <v>66</v>
      </c>
      <c r="K70" s="361">
        <v>1</v>
      </c>
      <c r="L70" s="361" t="s">
        <v>67</v>
      </c>
      <c r="M70" s="361">
        <v>0</v>
      </c>
      <c r="N70" s="457" t="s">
        <v>68</v>
      </c>
      <c r="O70" s="454">
        <f>M70+M71</f>
        <v>3</v>
      </c>
      <c r="P70" s="552" t="str">
        <f>P58</f>
        <v>祖母井クラブ</v>
      </c>
      <c r="Q70" s="552"/>
      <c r="R70" s="552"/>
      <c r="S70" s="552"/>
      <c r="T70" s="553" t="s">
        <v>257</v>
      </c>
      <c r="U70" s="553"/>
      <c r="V70" s="553"/>
      <c r="W70" s="553"/>
      <c r="X70" s="553"/>
      <c r="Y70" s="455"/>
    </row>
    <row r="71" spans="1:25" ht="19.5" customHeight="1">
      <c r="A71" s="450"/>
      <c r="B71" s="551"/>
      <c r="C71" s="468"/>
      <c r="D71" s="468"/>
      <c r="E71" s="604"/>
      <c r="F71" s="604"/>
      <c r="G71" s="604"/>
      <c r="H71" s="604"/>
      <c r="I71" s="454"/>
      <c r="J71" s="457"/>
      <c r="K71" s="361">
        <v>2</v>
      </c>
      <c r="L71" s="361" t="s">
        <v>67</v>
      </c>
      <c r="M71" s="361">
        <v>3</v>
      </c>
      <c r="N71" s="457"/>
      <c r="O71" s="454"/>
      <c r="P71" s="552"/>
      <c r="Q71" s="552"/>
      <c r="R71" s="552"/>
      <c r="S71" s="552"/>
      <c r="T71" s="553"/>
      <c r="U71" s="553"/>
      <c r="V71" s="553"/>
      <c r="W71" s="553"/>
      <c r="X71" s="553"/>
      <c r="Y71" s="455"/>
    </row>
    <row r="72" spans="1:25" ht="19.5" customHeight="1">
      <c r="A72" s="369"/>
      <c r="B72" s="374"/>
      <c r="C72" s="370"/>
      <c r="D72" s="370"/>
      <c r="E72" s="376"/>
      <c r="F72" s="376"/>
      <c r="G72" s="376"/>
      <c r="H72" s="376"/>
      <c r="I72" s="365"/>
      <c r="J72" s="345" t="s">
        <v>676</v>
      </c>
      <c r="K72" s="365">
        <v>3</v>
      </c>
      <c r="L72" s="365" t="s">
        <v>11</v>
      </c>
      <c r="M72" s="365">
        <v>2</v>
      </c>
      <c r="N72" s="366"/>
      <c r="O72" s="365"/>
      <c r="P72" s="377"/>
      <c r="Q72" s="377"/>
      <c r="R72" s="377"/>
      <c r="S72" s="377"/>
      <c r="T72" s="365"/>
      <c r="U72" s="365"/>
      <c r="V72" s="365"/>
      <c r="W72" s="365"/>
      <c r="X72" s="365"/>
      <c r="Y72" s="367"/>
    </row>
    <row r="73" spans="1:25" ht="19.5" customHeight="1">
      <c r="I73" s="142"/>
      <c r="J73" s="142"/>
      <c r="K73" s="142"/>
      <c r="L73" s="142"/>
      <c r="M73" s="142"/>
      <c r="N73" s="142"/>
      <c r="O73" s="142"/>
      <c r="T73" s="232"/>
      <c r="U73" s="232"/>
      <c r="V73" s="232"/>
      <c r="W73" s="232"/>
      <c r="X73" s="232"/>
    </row>
    <row r="74" spans="1:25" ht="20.100000000000001" customHeight="1">
      <c r="A74" s="12"/>
      <c r="B74" s="14"/>
      <c r="C74" s="12"/>
      <c r="D74" s="12"/>
      <c r="E74" s="14"/>
      <c r="F74" s="14"/>
      <c r="G74" s="14"/>
      <c r="H74" s="14"/>
      <c r="I74" s="85"/>
      <c r="J74" s="38"/>
      <c r="K74" s="37"/>
      <c r="L74" s="37"/>
      <c r="M74" s="37"/>
      <c r="N74" s="38"/>
      <c r="O74" s="85"/>
      <c r="P74" s="14"/>
      <c r="Q74" s="14"/>
      <c r="R74" s="14"/>
      <c r="S74" s="14"/>
      <c r="T74" s="8"/>
      <c r="U74" s="8"/>
      <c r="V74" s="8"/>
      <c r="W74" s="8"/>
      <c r="X74" s="8"/>
      <c r="Y74" s="8"/>
    </row>
    <row r="77" spans="1:25" ht="20.100000000000001" customHeight="1">
      <c r="A77" s="12"/>
      <c r="B77" s="14"/>
      <c r="C77" s="12"/>
      <c r="D77" s="12"/>
      <c r="E77" s="14"/>
      <c r="F77" s="14"/>
      <c r="G77" s="14"/>
      <c r="H77" s="14"/>
      <c r="I77" s="85"/>
      <c r="J77" s="38"/>
      <c r="K77" s="37"/>
      <c r="L77" s="37"/>
      <c r="M77" s="37"/>
      <c r="N77" s="38"/>
      <c r="O77" s="85"/>
      <c r="P77" s="14"/>
      <c r="Q77" s="14"/>
      <c r="R77" s="14"/>
      <c r="S77" s="14"/>
      <c r="T77" s="8"/>
      <c r="U77" s="8"/>
      <c r="V77" s="8"/>
      <c r="W77" s="8"/>
      <c r="X77" s="8"/>
      <c r="Y77" s="8"/>
    </row>
    <row r="80" spans="1:25" ht="20.100000000000001" customHeight="1">
      <c r="A80" s="12"/>
      <c r="B80" s="14"/>
      <c r="C80" s="12"/>
      <c r="D80" s="12"/>
      <c r="E80" s="14"/>
      <c r="F80" s="14"/>
      <c r="G80" s="14"/>
      <c r="H80" s="14"/>
      <c r="I80" s="85"/>
      <c r="J80" s="38"/>
      <c r="K80" s="37"/>
      <c r="L80" s="37"/>
      <c r="M80" s="37"/>
      <c r="N80" s="38"/>
      <c r="O80" s="85"/>
      <c r="P80" s="14"/>
      <c r="Q80" s="14"/>
      <c r="R80" s="14"/>
      <c r="S80" s="14"/>
      <c r="T80" s="8"/>
      <c r="U80" s="8"/>
      <c r="V80" s="8"/>
      <c r="W80" s="8"/>
      <c r="X80" s="8"/>
      <c r="Y80" s="8"/>
    </row>
    <row r="83" spans="1:25" ht="20.100000000000001" customHeight="1">
      <c r="A83" s="12"/>
      <c r="B83" s="12"/>
      <c r="C83" s="12"/>
      <c r="D83" s="12"/>
      <c r="E83" s="14"/>
      <c r="F83" s="14"/>
      <c r="G83" s="14"/>
      <c r="H83" s="14"/>
      <c r="I83" s="86"/>
      <c r="J83" s="12"/>
      <c r="K83" s="12"/>
      <c r="L83" s="12"/>
      <c r="M83" s="12"/>
      <c r="N83" s="12"/>
      <c r="O83" s="86"/>
      <c r="P83" s="14"/>
      <c r="Q83" s="14"/>
      <c r="R83" s="14"/>
      <c r="S83" s="14"/>
      <c r="T83" s="8"/>
      <c r="U83" s="8"/>
      <c r="V83" s="8"/>
      <c r="W83" s="8"/>
      <c r="X83" s="8"/>
      <c r="Y83" s="8"/>
    </row>
    <row r="86" spans="1:25" ht="20.100000000000001" customHeight="1">
      <c r="A86" s="12"/>
      <c r="E86" s="1"/>
      <c r="F86" s="1"/>
      <c r="G86" s="1"/>
      <c r="H86" s="1"/>
      <c r="I86" s="87"/>
      <c r="O86" s="87"/>
      <c r="P86" s="1"/>
      <c r="Q86" s="1"/>
      <c r="R86" s="1"/>
      <c r="S86" s="1"/>
    </row>
  </sheetData>
  <mergeCells count="158">
    <mergeCell ref="A1:D1"/>
    <mergeCell ref="E1:H1"/>
    <mergeCell ref="J1:M1"/>
    <mergeCell ref="O1:Q1"/>
    <mergeCell ref="R1:Y1"/>
    <mergeCell ref="H2:I2"/>
    <mergeCell ref="T2:U2"/>
    <mergeCell ref="F4:J4"/>
    <mergeCell ref="S4:V4"/>
    <mergeCell ref="E21:F21"/>
    <mergeCell ref="Q21:R21"/>
    <mergeCell ref="D23:G23"/>
    <mergeCell ref="P23:T23"/>
    <mergeCell ref="G25:I25"/>
    <mergeCell ref="N25:P25"/>
    <mergeCell ref="D6:F6"/>
    <mergeCell ref="J6:L6"/>
    <mergeCell ref="Q6:S6"/>
    <mergeCell ref="C8:D8"/>
    <mergeCell ref="F8:G8"/>
    <mergeCell ref="I8:J8"/>
    <mergeCell ref="L8:M8"/>
    <mergeCell ref="P8:Q8"/>
    <mergeCell ref="T25:V25"/>
    <mergeCell ref="S8:T8"/>
    <mergeCell ref="V8:W8"/>
    <mergeCell ref="C9:D19"/>
    <mergeCell ref="F9:G19"/>
    <mergeCell ref="I9:J19"/>
    <mergeCell ref="L9:M19"/>
    <mergeCell ref="P9:Q19"/>
    <mergeCell ref="S9:T19"/>
    <mergeCell ref="V9:W19"/>
    <mergeCell ref="V27:W27"/>
    <mergeCell ref="C28:D38"/>
    <mergeCell ref="F28:G38"/>
    <mergeCell ref="I28:J38"/>
    <mergeCell ref="M28:N38"/>
    <mergeCell ref="P28:Q38"/>
    <mergeCell ref="S28:T38"/>
    <mergeCell ref="V28:W38"/>
    <mergeCell ref="C27:D27"/>
    <mergeCell ref="F27:G27"/>
    <mergeCell ref="I27:J27"/>
    <mergeCell ref="M27:N27"/>
    <mergeCell ref="P27:Q27"/>
    <mergeCell ref="S27:T27"/>
    <mergeCell ref="Y55:Y56"/>
    <mergeCell ref="N51:N52"/>
    <mergeCell ref="O51:O52"/>
    <mergeCell ref="T41:X41"/>
    <mergeCell ref="A42:A43"/>
    <mergeCell ref="B42:B43"/>
    <mergeCell ref="C42:D43"/>
    <mergeCell ref="E42:H43"/>
    <mergeCell ref="I42:I43"/>
    <mergeCell ref="J42:J43"/>
    <mergeCell ref="N42:N43"/>
    <mergeCell ref="O42:O43"/>
    <mergeCell ref="P42:S43"/>
    <mergeCell ref="T42:X43"/>
    <mergeCell ref="J48:J49"/>
    <mergeCell ref="N48:N49"/>
    <mergeCell ref="P48:S49"/>
    <mergeCell ref="T48:X49"/>
    <mergeCell ref="Y42:Y43"/>
    <mergeCell ref="A45:A46"/>
    <mergeCell ref="B45:B46"/>
    <mergeCell ref="C45:D46"/>
    <mergeCell ref="E45:H46"/>
    <mergeCell ref="I45:I46"/>
    <mergeCell ref="J45:J46"/>
    <mergeCell ref="N45:N46"/>
    <mergeCell ref="O45:O46"/>
    <mergeCell ref="P45:S46"/>
    <mergeCell ref="T45:X46"/>
    <mergeCell ref="Y45:Y46"/>
    <mergeCell ref="Y48:Y49"/>
    <mergeCell ref="O48:O49"/>
    <mergeCell ref="P51:S52"/>
    <mergeCell ref="T51:X52"/>
    <mergeCell ref="Y51:Y52"/>
    <mergeCell ref="A48:A49"/>
    <mergeCell ref="B48:B49"/>
    <mergeCell ref="C48:D49"/>
    <mergeCell ref="E48:H49"/>
    <mergeCell ref="I48:I49"/>
    <mergeCell ref="J55:J56"/>
    <mergeCell ref="N55:N56"/>
    <mergeCell ref="O55:O56"/>
    <mergeCell ref="P55:S56"/>
    <mergeCell ref="T55:X56"/>
    <mergeCell ref="A51:A52"/>
    <mergeCell ref="B51:B52"/>
    <mergeCell ref="C51:D52"/>
    <mergeCell ref="E51:H52"/>
    <mergeCell ref="I51:I52"/>
    <mergeCell ref="J51:J52"/>
    <mergeCell ref="A55:A56"/>
    <mergeCell ref="B55:B56"/>
    <mergeCell ref="C55:D56"/>
    <mergeCell ref="E55:H56"/>
    <mergeCell ref="I55:I56"/>
    <mergeCell ref="A61:A62"/>
    <mergeCell ref="B61:B62"/>
    <mergeCell ref="C61:D62"/>
    <mergeCell ref="E61:H62"/>
    <mergeCell ref="I61:I62"/>
    <mergeCell ref="A58:A59"/>
    <mergeCell ref="B58:B59"/>
    <mergeCell ref="C58:D59"/>
    <mergeCell ref="E58:H59"/>
    <mergeCell ref="I58:I59"/>
    <mergeCell ref="Y61:Y62"/>
    <mergeCell ref="N58:N59"/>
    <mergeCell ref="O58:O59"/>
    <mergeCell ref="P58:S59"/>
    <mergeCell ref="T58:X59"/>
    <mergeCell ref="Y58:Y59"/>
    <mergeCell ref="J64:J65"/>
    <mergeCell ref="J61:J62"/>
    <mergeCell ref="N61:N62"/>
    <mergeCell ref="O61:O62"/>
    <mergeCell ref="P61:S62"/>
    <mergeCell ref="T61:X62"/>
    <mergeCell ref="J58:J59"/>
    <mergeCell ref="A67:A68"/>
    <mergeCell ref="B67:B68"/>
    <mergeCell ref="C67:D68"/>
    <mergeCell ref="E67:H68"/>
    <mergeCell ref="I67:I68"/>
    <mergeCell ref="A64:A65"/>
    <mergeCell ref="B64:B65"/>
    <mergeCell ref="C64:D65"/>
    <mergeCell ref="E64:H65"/>
    <mergeCell ref="I64:I65"/>
    <mergeCell ref="Y67:Y68"/>
    <mergeCell ref="N64:N65"/>
    <mergeCell ref="O64:O65"/>
    <mergeCell ref="P64:S65"/>
    <mergeCell ref="T64:X65"/>
    <mergeCell ref="Y64:Y65"/>
    <mergeCell ref="J67:J68"/>
    <mergeCell ref="N67:N68"/>
    <mergeCell ref="O67:O68"/>
    <mergeCell ref="P67:S68"/>
    <mergeCell ref="T67:X68"/>
    <mergeCell ref="N70:N71"/>
    <mergeCell ref="O70:O71"/>
    <mergeCell ref="P70:S71"/>
    <mergeCell ref="T70:X71"/>
    <mergeCell ref="Y70:Y71"/>
    <mergeCell ref="A70:A71"/>
    <mergeCell ref="B70:B71"/>
    <mergeCell ref="C70:D71"/>
    <mergeCell ref="E70:H71"/>
    <mergeCell ref="I70:I71"/>
    <mergeCell ref="J70:J71"/>
  </mergeCells>
  <phoneticPr fontId="2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54" firstPageNumber="4294963191" orientation="portrait" horizontalDpi="360" verticalDpi="36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  <pageSetUpPr fitToPage="1"/>
  </sheetPr>
  <dimension ref="A1:AB86"/>
  <sheetViews>
    <sheetView view="pageBreakPreview" zoomScaleNormal="100" zoomScaleSheetLayoutView="100" workbookViewId="0">
      <selection sqref="A1:D1"/>
    </sheetView>
  </sheetViews>
  <sheetFormatPr defaultRowHeight="13.2"/>
  <cols>
    <col min="1" max="25" width="5.6640625" customWidth="1"/>
  </cols>
  <sheetData>
    <row r="1" spans="1:25" ht="25.2" customHeight="1">
      <c r="A1" s="550" t="s">
        <v>233</v>
      </c>
      <c r="B1" s="550"/>
      <c r="C1" s="550"/>
      <c r="D1" s="550"/>
      <c r="E1" s="563">
        <v>44871</v>
      </c>
      <c r="F1" s="478"/>
      <c r="G1" s="478"/>
      <c r="H1" s="478"/>
      <c r="J1" s="478" t="s">
        <v>234</v>
      </c>
      <c r="K1" s="478"/>
      <c r="L1" s="478"/>
      <c r="M1" s="478"/>
      <c r="N1" s="140"/>
      <c r="O1" s="472" t="s">
        <v>280</v>
      </c>
      <c r="P1" s="472"/>
      <c r="Q1" s="472"/>
      <c r="R1" s="478" t="str">
        <f>組み合わせ一覧!AF3</f>
        <v>丸山公園サッカー場</v>
      </c>
      <c r="S1" s="478"/>
      <c r="T1" s="478"/>
      <c r="U1" s="478"/>
      <c r="V1" s="478"/>
      <c r="W1" s="478"/>
      <c r="X1" s="478"/>
      <c r="Y1" s="478"/>
    </row>
    <row r="2" spans="1:25" ht="19.5" customHeight="1">
      <c r="H2" s="564" t="s">
        <v>281</v>
      </c>
      <c r="I2" s="564"/>
      <c r="T2" s="564" t="s">
        <v>282</v>
      </c>
      <c r="U2" s="564"/>
      <c r="V2" s="227"/>
    </row>
    <row r="3" spans="1:25" ht="19.5" customHeight="1" thickBot="1">
      <c r="A3" s="67"/>
      <c r="C3" s="67"/>
      <c r="D3" s="67"/>
      <c r="E3" s="67"/>
      <c r="F3" s="618"/>
      <c r="G3" s="618"/>
      <c r="H3" s="621"/>
      <c r="I3" s="403"/>
      <c r="J3" s="68"/>
      <c r="K3" s="228"/>
      <c r="L3" s="32"/>
      <c r="M3" s="32"/>
      <c r="N3" s="363"/>
      <c r="O3" s="363"/>
      <c r="P3" s="32"/>
      <c r="Q3" s="228"/>
      <c r="R3" s="228"/>
      <c r="S3" s="68"/>
      <c r="T3" s="404"/>
      <c r="U3" s="617"/>
      <c r="V3" s="618"/>
      <c r="W3" s="228"/>
      <c r="X3" s="67"/>
      <c r="Y3" s="67"/>
    </row>
    <row r="4" spans="1:25" ht="19.5" customHeight="1" thickTop="1">
      <c r="A4" s="70"/>
      <c r="C4" s="70"/>
      <c r="D4" s="70"/>
      <c r="E4" s="100"/>
      <c r="F4" s="620" t="s">
        <v>52</v>
      </c>
      <c r="G4" s="571"/>
      <c r="H4" s="571"/>
      <c r="I4" s="559"/>
      <c r="J4" s="562"/>
      <c r="K4" s="400"/>
      <c r="L4" s="100"/>
      <c r="M4" s="100"/>
      <c r="N4" s="100"/>
      <c r="O4" s="100"/>
      <c r="P4" s="100"/>
      <c r="Q4" s="100"/>
      <c r="R4" s="405"/>
      <c r="S4" s="559" t="s">
        <v>62</v>
      </c>
      <c r="T4" s="559"/>
      <c r="U4" s="571"/>
      <c r="V4" s="571"/>
      <c r="W4" s="400"/>
      <c r="X4" s="100"/>
      <c r="Y4" s="70"/>
    </row>
    <row r="5" spans="1:25" ht="19.5" customHeight="1" thickBot="1">
      <c r="A5" s="70"/>
      <c r="C5" s="70"/>
      <c r="D5" s="605"/>
      <c r="E5" s="606"/>
      <c r="F5" s="400"/>
      <c r="G5" s="100"/>
      <c r="H5" s="100"/>
      <c r="I5" s="100"/>
      <c r="J5" s="606"/>
      <c r="K5" s="402"/>
      <c r="L5" s="72"/>
      <c r="M5" s="100"/>
      <c r="N5" s="100"/>
      <c r="O5" s="100"/>
      <c r="P5" s="100"/>
      <c r="Q5" s="605"/>
      <c r="R5" s="606"/>
      <c r="S5" s="72"/>
      <c r="T5" s="70"/>
      <c r="U5" s="70"/>
      <c r="V5" s="70"/>
      <c r="W5" s="400"/>
      <c r="X5" s="100"/>
      <c r="Y5" s="70"/>
    </row>
    <row r="6" spans="1:25" ht="19.5" customHeight="1" thickTop="1">
      <c r="A6" s="70"/>
      <c r="C6" s="405"/>
      <c r="D6" s="558" t="s">
        <v>244</v>
      </c>
      <c r="E6" s="559"/>
      <c r="F6" s="560"/>
      <c r="G6" s="75"/>
      <c r="H6" s="70"/>
      <c r="I6" s="405"/>
      <c r="J6" s="558" t="s">
        <v>61</v>
      </c>
      <c r="K6" s="559"/>
      <c r="L6" s="560"/>
      <c r="M6" s="76"/>
      <c r="N6" s="70"/>
      <c r="O6" s="70"/>
      <c r="P6" s="405"/>
      <c r="Q6" s="571" t="s">
        <v>242</v>
      </c>
      <c r="R6" s="571"/>
      <c r="S6" s="560"/>
      <c r="T6" s="79"/>
      <c r="U6" s="70"/>
      <c r="V6" s="100"/>
      <c r="W6" s="400"/>
      <c r="X6" s="100"/>
      <c r="Y6" s="70"/>
    </row>
    <row r="7" spans="1:25" ht="19.5" customHeight="1">
      <c r="A7" s="12"/>
      <c r="C7" s="340"/>
      <c r="D7" s="225"/>
      <c r="E7" s="14"/>
      <c r="F7" s="226"/>
      <c r="G7" s="17"/>
      <c r="H7" s="12"/>
      <c r="I7" s="340"/>
      <c r="J7" s="225"/>
      <c r="K7" s="14"/>
      <c r="L7" s="226"/>
      <c r="M7" s="17"/>
      <c r="N7" s="12"/>
      <c r="O7" s="12"/>
      <c r="P7" s="340"/>
      <c r="Q7" s="368"/>
      <c r="R7" s="14"/>
      <c r="S7" s="226"/>
      <c r="T7" s="12"/>
      <c r="U7" s="12"/>
      <c r="V7" s="12"/>
      <c r="W7" s="337"/>
      <c r="X7" s="21"/>
      <c r="Y7" s="12"/>
    </row>
    <row r="8" spans="1:25" ht="19.5" customHeight="1">
      <c r="A8" s="12"/>
      <c r="C8" s="450">
        <v>1</v>
      </c>
      <c r="D8" s="450"/>
      <c r="E8" s="12"/>
      <c r="F8" s="450">
        <v>2</v>
      </c>
      <c r="G8" s="450"/>
      <c r="H8" s="12"/>
      <c r="I8" s="450">
        <v>3</v>
      </c>
      <c r="J8" s="450"/>
      <c r="K8" s="12"/>
      <c r="L8" s="450">
        <v>4</v>
      </c>
      <c r="M8" s="450"/>
      <c r="N8" s="12"/>
      <c r="O8" s="12"/>
      <c r="P8" s="450">
        <v>5</v>
      </c>
      <c r="Q8" s="450"/>
      <c r="R8" s="12"/>
      <c r="S8" s="450">
        <v>6</v>
      </c>
      <c r="T8" s="450"/>
      <c r="U8" s="12"/>
      <c r="V8" s="450">
        <v>7</v>
      </c>
      <c r="W8" s="450"/>
      <c r="X8" s="20"/>
      <c r="Y8" s="20"/>
    </row>
    <row r="9" spans="1:25" ht="19.5" customHeight="1">
      <c r="A9" s="12"/>
      <c r="C9" s="512" t="str">
        <f>組み合わせ一覧!AV153</f>
        <v>ＦＣみらい　Ｐ</v>
      </c>
      <c r="D9" s="512"/>
      <c r="E9" s="308"/>
      <c r="F9" s="529" t="str">
        <f>組み合わせ一覧!AV143</f>
        <v>今市ＦＣプログレス</v>
      </c>
      <c r="G9" s="529"/>
      <c r="H9" s="22"/>
      <c r="I9" s="521" t="str">
        <f>組み合わせ一覧!AV141</f>
        <v>ヴェルフェ矢板Ｕ－１２・ｂｌａｎｃ</v>
      </c>
      <c r="J9" s="521"/>
      <c r="K9" s="22"/>
      <c r="L9" s="529" t="str">
        <f>組み合わせ一覧!AV137</f>
        <v>みはらサッカークラブジュニア</v>
      </c>
      <c r="M9" s="529"/>
      <c r="N9" s="22"/>
      <c r="O9" s="22"/>
      <c r="P9" s="554" t="str">
        <f>組み合わせ一覧!AV131</f>
        <v>石井フットボールクラブ</v>
      </c>
      <c r="Q9" s="554"/>
      <c r="R9" s="22"/>
      <c r="S9" s="554" t="str">
        <f>組み合わせ一覧!AV123</f>
        <v>富士見サッカースポーツ少年団</v>
      </c>
      <c r="T9" s="554"/>
      <c r="U9" s="22"/>
      <c r="V9" s="619" t="str">
        <f>組み合わせ一覧!AV121</f>
        <v>ＮＩＫＫＯ．ＳＰＯＲＴＳ．ＣＬＵＢ（上都賀地区1位）</v>
      </c>
      <c r="W9" s="619"/>
      <c r="X9" s="229"/>
      <c r="Y9" s="229"/>
    </row>
    <row r="10" spans="1:25" ht="19.5" customHeight="1">
      <c r="A10" s="12"/>
      <c r="C10" s="512"/>
      <c r="D10" s="512"/>
      <c r="E10" s="308"/>
      <c r="F10" s="529"/>
      <c r="G10" s="529"/>
      <c r="H10" s="22"/>
      <c r="I10" s="521"/>
      <c r="J10" s="521"/>
      <c r="K10" s="22"/>
      <c r="L10" s="529"/>
      <c r="M10" s="529"/>
      <c r="N10" s="22"/>
      <c r="O10" s="22"/>
      <c r="P10" s="554"/>
      <c r="Q10" s="554"/>
      <c r="R10" s="22"/>
      <c r="S10" s="554"/>
      <c r="T10" s="554"/>
      <c r="U10" s="22"/>
      <c r="V10" s="619"/>
      <c r="W10" s="619"/>
      <c r="X10" s="229"/>
      <c r="Y10" s="229"/>
    </row>
    <row r="11" spans="1:25" ht="19.5" customHeight="1">
      <c r="A11" s="12"/>
      <c r="C11" s="512"/>
      <c r="D11" s="512"/>
      <c r="E11" s="308"/>
      <c r="F11" s="529"/>
      <c r="G11" s="529"/>
      <c r="H11" s="22"/>
      <c r="I11" s="521"/>
      <c r="J11" s="521"/>
      <c r="K11" s="22"/>
      <c r="L11" s="529"/>
      <c r="M11" s="529"/>
      <c r="N11" s="22"/>
      <c r="O11" s="22"/>
      <c r="P11" s="554"/>
      <c r="Q11" s="554"/>
      <c r="R11" s="22"/>
      <c r="S11" s="554"/>
      <c r="T11" s="554"/>
      <c r="U11" s="22"/>
      <c r="V11" s="619"/>
      <c r="W11" s="619"/>
      <c r="X11" s="229"/>
      <c r="Y11" s="229"/>
    </row>
    <row r="12" spans="1:25" ht="19.5" customHeight="1">
      <c r="A12" s="12"/>
      <c r="C12" s="512"/>
      <c r="D12" s="512"/>
      <c r="E12" s="308"/>
      <c r="F12" s="529"/>
      <c r="G12" s="529"/>
      <c r="H12" s="22"/>
      <c r="I12" s="521"/>
      <c r="J12" s="521"/>
      <c r="K12" s="22"/>
      <c r="L12" s="529"/>
      <c r="M12" s="529"/>
      <c r="N12" s="22"/>
      <c r="O12" s="22"/>
      <c r="P12" s="554"/>
      <c r="Q12" s="554"/>
      <c r="R12" s="22"/>
      <c r="S12" s="554"/>
      <c r="T12" s="554"/>
      <c r="U12" s="22"/>
      <c r="V12" s="619"/>
      <c r="W12" s="619"/>
      <c r="X12" s="229"/>
      <c r="Y12" s="229"/>
    </row>
    <row r="13" spans="1:25" ht="19.5" customHeight="1">
      <c r="A13" s="12"/>
      <c r="C13" s="512"/>
      <c r="D13" s="512"/>
      <c r="E13" s="308"/>
      <c r="F13" s="529"/>
      <c r="G13" s="529"/>
      <c r="H13" s="22"/>
      <c r="I13" s="521"/>
      <c r="J13" s="521"/>
      <c r="K13" s="22"/>
      <c r="L13" s="529"/>
      <c r="M13" s="529"/>
      <c r="N13" s="22"/>
      <c r="O13" s="22"/>
      <c r="P13" s="554"/>
      <c r="Q13" s="554"/>
      <c r="R13" s="22"/>
      <c r="S13" s="554"/>
      <c r="T13" s="554"/>
      <c r="U13" s="22"/>
      <c r="V13" s="619"/>
      <c r="W13" s="619"/>
      <c r="X13" s="229"/>
      <c r="Y13" s="229"/>
    </row>
    <row r="14" spans="1:25" ht="19.5" customHeight="1">
      <c r="A14" s="12"/>
      <c r="C14" s="512"/>
      <c r="D14" s="512"/>
      <c r="E14" s="308"/>
      <c r="F14" s="529"/>
      <c r="G14" s="529"/>
      <c r="H14" s="22"/>
      <c r="I14" s="521"/>
      <c r="J14" s="521"/>
      <c r="K14" s="22"/>
      <c r="L14" s="529"/>
      <c r="M14" s="529"/>
      <c r="N14" s="22"/>
      <c r="O14" s="22"/>
      <c r="P14" s="554"/>
      <c r="Q14" s="554"/>
      <c r="R14" s="22"/>
      <c r="S14" s="554"/>
      <c r="T14" s="554"/>
      <c r="U14" s="22"/>
      <c r="V14" s="619"/>
      <c r="W14" s="619"/>
      <c r="X14" s="229"/>
      <c r="Y14" s="229"/>
    </row>
    <row r="15" spans="1:25" ht="19.5" customHeight="1">
      <c r="A15" s="12"/>
      <c r="C15" s="512"/>
      <c r="D15" s="512"/>
      <c r="E15" s="308"/>
      <c r="F15" s="529"/>
      <c r="G15" s="529"/>
      <c r="H15" s="22"/>
      <c r="I15" s="521"/>
      <c r="J15" s="521"/>
      <c r="K15" s="22"/>
      <c r="L15" s="529"/>
      <c r="M15" s="529"/>
      <c r="N15" s="22"/>
      <c r="O15" s="22"/>
      <c r="P15" s="554"/>
      <c r="Q15" s="554"/>
      <c r="R15" s="22"/>
      <c r="S15" s="554"/>
      <c r="T15" s="554"/>
      <c r="U15" s="22"/>
      <c r="V15" s="619"/>
      <c r="W15" s="619"/>
      <c r="X15" s="229"/>
      <c r="Y15" s="229"/>
    </row>
    <row r="16" spans="1:25" ht="19.5" customHeight="1">
      <c r="A16" s="12"/>
      <c r="C16" s="512"/>
      <c r="D16" s="512"/>
      <c r="E16" s="308"/>
      <c r="F16" s="529"/>
      <c r="G16" s="529"/>
      <c r="H16" s="22"/>
      <c r="I16" s="521"/>
      <c r="J16" s="521"/>
      <c r="K16" s="22"/>
      <c r="L16" s="529"/>
      <c r="M16" s="529"/>
      <c r="N16" s="22"/>
      <c r="O16" s="22"/>
      <c r="P16" s="554"/>
      <c r="Q16" s="554"/>
      <c r="R16" s="22"/>
      <c r="S16" s="554"/>
      <c r="T16" s="554"/>
      <c r="U16" s="22"/>
      <c r="V16" s="619"/>
      <c r="W16" s="619"/>
      <c r="X16" s="229"/>
      <c r="Y16" s="229"/>
    </row>
    <row r="17" spans="1:25" ht="19.5" customHeight="1">
      <c r="A17" s="12"/>
      <c r="C17" s="512"/>
      <c r="D17" s="512"/>
      <c r="E17" s="308"/>
      <c r="F17" s="529"/>
      <c r="G17" s="529"/>
      <c r="H17" s="22"/>
      <c r="I17" s="521"/>
      <c r="J17" s="521"/>
      <c r="K17" s="22"/>
      <c r="L17" s="529"/>
      <c r="M17" s="529"/>
      <c r="N17" s="22"/>
      <c r="O17" s="22"/>
      <c r="P17" s="554"/>
      <c r="Q17" s="554"/>
      <c r="R17" s="22"/>
      <c r="S17" s="554"/>
      <c r="T17" s="554"/>
      <c r="U17" s="22"/>
      <c r="V17" s="619"/>
      <c r="W17" s="619"/>
      <c r="X17" s="229"/>
      <c r="Y17" s="229"/>
    </row>
    <row r="18" spans="1:25" ht="19.5" customHeight="1">
      <c r="A18" s="12"/>
      <c r="C18" s="512"/>
      <c r="D18" s="512"/>
      <c r="E18" s="308"/>
      <c r="F18" s="529"/>
      <c r="G18" s="529"/>
      <c r="H18" s="22"/>
      <c r="I18" s="521"/>
      <c r="J18" s="521"/>
      <c r="K18" s="22"/>
      <c r="L18" s="529"/>
      <c r="M18" s="529"/>
      <c r="N18" s="22"/>
      <c r="O18" s="22"/>
      <c r="P18" s="554"/>
      <c r="Q18" s="554"/>
      <c r="R18" s="22"/>
      <c r="S18" s="554"/>
      <c r="T18" s="554"/>
      <c r="U18" s="22"/>
      <c r="V18" s="619"/>
      <c r="W18" s="619"/>
      <c r="X18" s="229"/>
      <c r="Y18" s="229"/>
    </row>
    <row r="19" spans="1:25" ht="19.5" customHeight="1">
      <c r="A19" s="12"/>
      <c r="C19" s="512"/>
      <c r="D19" s="512"/>
      <c r="E19" s="308"/>
      <c r="F19" s="529"/>
      <c r="G19" s="529"/>
      <c r="H19" s="22"/>
      <c r="I19" s="521"/>
      <c r="J19" s="521"/>
      <c r="K19" s="22"/>
      <c r="L19" s="529"/>
      <c r="M19" s="529"/>
      <c r="N19" s="22"/>
      <c r="O19" s="22"/>
      <c r="P19" s="554"/>
      <c r="Q19" s="554"/>
      <c r="R19" s="22"/>
      <c r="S19" s="554"/>
      <c r="T19" s="554"/>
      <c r="U19" s="22"/>
      <c r="V19" s="619"/>
      <c r="W19" s="619"/>
      <c r="X19" s="229"/>
      <c r="Y19" s="229"/>
    </row>
    <row r="20" spans="1:25" ht="19.5" customHeight="1">
      <c r="A20" s="12"/>
      <c r="C20" s="233"/>
      <c r="D20" s="233"/>
      <c r="E20" s="234"/>
      <c r="F20" s="233"/>
      <c r="G20" s="233"/>
      <c r="H20" s="231"/>
      <c r="I20" s="233"/>
      <c r="J20" s="233"/>
      <c r="K20" s="231"/>
      <c r="L20" s="233"/>
      <c r="M20" s="233"/>
      <c r="N20" s="231"/>
      <c r="O20" s="231"/>
      <c r="P20" s="233"/>
      <c r="Q20" s="233"/>
      <c r="R20" s="231"/>
      <c r="S20" s="233"/>
      <c r="T20" s="233"/>
      <c r="U20" s="22"/>
      <c r="V20" s="39"/>
      <c r="W20" s="39"/>
      <c r="X20" s="229"/>
      <c r="Y20" s="229"/>
    </row>
    <row r="21" spans="1:25" ht="19.5" customHeight="1">
      <c r="A21" s="12"/>
      <c r="B21" s="48"/>
      <c r="C21" s="48"/>
      <c r="D21" s="48"/>
      <c r="E21" s="557" t="s">
        <v>283</v>
      </c>
      <c r="F21" s="557"/>
      <c r="G21" s="48"/>
      <c r="H21" s="22"/>
      <c r="I21" s="48"/>
      <c r="J21" s="48"/>
      <c r="K21" s="22"/>
      <c r="L21" s="22"/>
      <c r="M21" s="39"/>
      <c r="N21" s="39"/>
      <c r="O21" s="22"/>
      <c r="P21" s="39"/>
      <c r="Q21" s="557" t="s">
        <v>284</v>
      </c>
      <c r="R21" s="557"/>
      <c r="S21" s="230"/>
      <c r="T21" s="39"/>
      <c r="U21" s="22"/>
      <c r="V21" s="48"/>
      <c r="W21" s="48"/>
    </row>
    <row r="22" spans="1:25" ht="19.5" customHeight="1" thickBot="1">
      <c r="A22" s="67"/>
      <c r="B22" s="67"/>
      <c r="C22" s="228"/>
      <c r="D22" s="618"/>
      <c r="E22" s="621"/>
      <c r="F22" s="403"/>
      <c r="G22" s="68"/>
      <c r="H22" s="228"/>
      <c r="I22" s="228"/>
      <c r="J22" s="32"/>
      <c r="K22" s="363"/>
      <c r="L22" s="363"/>
      <c r="M22" s="32"/>
      <c r="N22" s="228"/>
      <c r="O22" s="228"/>
      <c r="P22" s="618"/>
      <c r="Q22" s="621"/>
      <c r="R22" s="68"/>
      <c r="S22" s="68"/>
      <c r="T22" s="68"/>
      <c r="U22" s="67"/>
      <c r="V22" s="67"/>
      <c r="W22" s="67"/>
    </row>
    <row r="23" spans="1:25" ht="19.5" customHeight="1" thickTop="1">
      <c r="A23" s="70"/>
      <c r="B23" s="70"/>
      <c r="C23" s="405"/>
      <c r="D23" s="571" t="s">
        <v>63</v>
      </c>
      <c r="E23" s="571"/>
      <c r="F23" s="559"/>
      <c r="G23" s="559"/>
      <c r="H23" s="400"/>
      <c r="I23" s="100"/>
      <c r="J23" s="100"/>
      <c r="K23" s="100"/>
      <c r="L23" s="100"/>
      <c r="M23" s="100"/>
      <c r="N23" s="100"/>
      <c r="O23" s="405"/>
      <c r="P23" s="620" t="s">
        <v>59</v>
      </c>
      <c r="Q23" s="571"/>
      <c r="R23" s="559"/>
      <c r="S23" s="559"/>
      <c r="T23" s="562"/>
      <c r="U23" s="70"/>
      <c r="V23" s="70"/>
      <c r="W23" s="70"/>
    </row>
    <row r="24" spans="1:25" ht="19.5" customHeight="1" thickBot="1">
      <c r="A24" s="70"/>
      <c r="B24" s="70"/>
      <c r="C24" s="405"/>
      <c r="D24" s="100"/>
      <c r="E24" s="70"/>
      <c r="F24" s="70"/>
      <c r="G24" s="72"/>
      <c r="H24" s="608"/>
      <c r="I24" s="605"/>
      <c r="J24" s="100"/>
      <c r="K24" s="100"/>
      <c r="L24" s="100"/>
      <c r="M24" s="100"/>
      <c r="N24" s="100"/>
      <c r="O24" s="401"/>
      <c r="P24" s="608"/>
      <c r="Q24" s="100"/>
      <c r="R24" s="100"/>
      <c r="S24" s="100"/>
      <c r="T24" s="401"/>
      <c r="U24" s="608"/>
      <c r="V24" s="605"/>
      <c r="W24" s="70"/>
    </row>
    <row r="25" spans="1:25" ht="19.5" customHeight="1" thickTop="1">
      <c r="A25" s="70"/>
      <c r="B25" s="100"/>
      <c r="C25" s="622"/>
      <c r="D25" s="378"/>
      <c r="E25" s="70"/>
      <c r="F25" s="71"/>
      <c r="G25" s="558" t="s">
        <v>243</v>
      </c>
      <c r="H25" s="571"/>
      <c r="I25" s="571"/>
      <c r="J25" s="400"/>
      <c r="K25" s="70"/>
      <c r="L25" s="70"/>
      <c r="M25" s="71"/>
      <c r="N25" s="558" t="s">
        <v>55</v>
      </c>
      <c r="O25" s="559"/>
      <c r="P25" s="559"/>
      <c r="Q25" s="607"/>
      <c r="R25" s="70"/>
      <c r="S25" s="71"/>
      <c r="T25" s="558" t="s">
        <v>56</v>
      </c>
      <c r="U25" s="559"/>
      <c r="V25" s="560"/>
      <c r="W25" s="400"/>
    </row>
    <row r="26" spans="1:25" ht="19.5" customHeight="1">
      <c r="A26" s="12"/>
      <c r="B26" s="16"/>
      <c r="C26" s="336"/>
      <c r="D26" s="16"/>
      <c r="E26" s="12"/>
      <c r="F26" s="18"/>
      <c r="G26" s="225"/>
      <c r="H26" s="14"/>
      <c r="I26" s="368"/>
      <c r="J26" s="328"/>
      <c r="K26" s="12"/>
      <c r="L26" s="12"/>
      <c r="M26" s="18"/>
      <c r="N26" s="225"/>
      <c r="O26" s="14"/>
      <c r="P26" s="368"/>
      <c r="Q26" s="328"/>
      <c r="R26" s="12"/>
      <c r="S26" s="12"/>
      <c r="T26" s="225"/>
      <c r="U26" s="14"/>
      <c r="V26" s="226"/>
      <c r="W26" s="328"/>
    </row>
    <row r="27" spans="1:25" ht="19.5" customHeight="1">
      <c r="A27" s="12"/>
      <c r="B27" s="20"/>
      <c r="C27" s="450">
        <v>8</v>
      </c>
      <c r="D27" s="450"/>
      <c r="E27" s="12"/>
      <c r="F27" s="450">
        <v>9</v>
      </c>
      <c r="G27" s="450"/>
      <c r="H27" s="12"/>
      <c r="I27" s="450">
        <v>10</v>
      </c>
      <c r="J27" s="450"/>
      <c r="K27" s="12"/>
      <c r="L27" s="12"/>
      <c r="M27" s="450">
        <v>11</v>
      </c>
      <c r="N27" s="450"/>
      <c r="O27" s="12"/>
      <c r="P27" s="450">
        <v>12</v>
      </c>
      <c r="Q27" s="450"/>
      <c r="R27" s="12"/>
      <c r="S27" s="450">
        <v>13</v>
      </c>
      <c r="T27" s="450"/>
      <c r="U27" s="12"/>
      <c r="V27" s="450">
        <v>14</v>
      </c>
      <c r="W27" s="450"/>
    </row>
    <row r="28" spans="1:25" ht="19.5" customHeight="1">
      <c r="A28" s="12"/>
      <c r="B28" s="229"/>
      <c r="C28" s="541" t="str">
        <f>組み合わせ一覧!AV119</f>
        <v>ヴェルフェ矢板Ｕ－１２・ｖｅｒｔ（塩谷南那須地区1位）</v>
      </c>
      <c r="D28" s="541"/>
      <c r="E28" s="22"/>
      <c r="F28" s="554" t="str">
        <f>組み合わせ一覧!AV115</f>
        <v>カテット白沢ボンバーズ</v>
      </c>
      <c r="G28" s="554"/>
      <c r="H28" s="22"/>
      <c r="I28" s="529" t="str">
        <f>組み合わせ一覧!AV109</f>
        <v>亀山サッカークラブ</v>
      </c>
      <c r="J28" s="529"/>
      <c r="K28" s="22"/>
      <c r="L28" s="22"/>
      <c r="M28" s="529" t="str">
        <f>組み合わせ一覧!AV105</f>
        <v>石橋ＦＣ</v>
      </c>
      <c r="N28" s="529"/>
      <c r="O28" s="22"/>
      <c r="P28" s="530" t="str">
        <f>組み合わせ一覧!AV101</f>
        <v>野原グランディオスＦＣ</v>
      </c>
      <c r="Q28" s="530"/>
      <c r="R28" s="22"/>
      <c r="S28" s="521" t="str">
        <f>組み合わせ一覧!AV93</f>
        <v>ＦＣ　ＶＡＬＯＮセカンド</v>
      </c>
      <c r="T28" s="521"/>
      <c r="U28" s="22"/>
      <c r="V28" s="521" t="str">
        <f>組み合わせ一覧!AV91</f>
        <v>ＳＵＧＡＯサッカークラブ</v>
      </c>
      <c r="W28" s="521"/>
    </row>
    <row r="29" spans="1:25" ht="19.5" customHeight="1">
      <c r="A29" s="12"/>
      <c r="B29" s="229"/>
      <c r="C29" s="541"/>
      <c r="D29" s="541"/>
      <c r="E29" s="22"/>
      <c r="F29" s="554"/>
      <c r="G29" s="554"/>
      <c r="H29" s="22"/>
      <c r="I29" s="529"/>
      <c r="J29" s="529"/>
      <c r="K29" s="22"/>
      <c r="L29" s="22"/>
      <c r="M29" s="529"/>
      <c r="N29" s="529"/>
      <c r="O29" s="22"/>
      <c r="P29" s="530"/>
      <c r="Q29" s="530"/>
      <c r="R29" s="22"/>
      <c r="S29" s="521"/>
      <c r="T29" s="521"/>
      <c r="U29" s="22"/>
      <c r="V29" s="521"/>
      <c r="W29" s="521"/>
    </row>
    <row r="30" spans="1:25" ht="19.5" customHeight="1">
      <c r="A30" s="12"/>
      <c r="B30" s="229"/>
      <c r="C30" s="541"/>
      <c r="D30" s="541"/>
      <c r="E30" s="22"/>
      <c r="F30" s="554"/>
      <c r="G30" s="554"/>
      <c r="H30" s="22"/>
      <c r="I30" s="529"/>
      <c r="J30" s="529"/>
      <c r="K30" s="22"/>
      <c r="L30" s="22"/>
      <c r="M30" s="529"/>
      <c r="N30" s="529"/>
      <c r="O30" s="22"/>
      <c r="P30" s="530"/>
      <c r="Q30" s="530"/>
      <c r="R30" s="22"/>
      <c r="S30" s="521"/>
      <c r="T30" s="521"/>
      <c r="U30" s="22"/>
      <c r="V30" s="521"/>
      <c r="W30" s="521"/>
    </row>
    <row r="31" spans="1:25" ht="19.5" customHeight="1">
      <c r="A31" s="12"/>
      <c r="B31" s="229"/>
      <c r="C31" s="541"/>
      <c r="D31" s="541"/>
      <c r="E31" s="22"/>
      <c r="F31" s="554"/>
      <c r="G31" s="554"/>
      <c r="H31" s="22"/>
      <c r="I31" s="529"/>
      <c r="J31" s="529"/>
      <c r="K31" s="22"/>
      <c r="L31" s="22"/>
      <c r="M31" s="529"/>
      <c r="N31" s="529"/>
      <c r="O31" s="22"/>
      <c r="P31" s="530"/>
      <c r="Q31" s="530"/>
      <c r="R31" s="22"/>
      <c r="S31" s="521"/>
      <c r="T31" s="521"/>
      <c r="U31" s="22"/>
      <c r="V31" s="521"/>
      <c r="W31" s="521"/>
    </row>
    <row r="32" spans="1:25" ht="19.5" customHeight="1">
      <c r="A32" s="12"/>
      <c r="B32" s="229"/>
      <c r="C32" s="541"/>
      <c r="D32" s="541"/>
      <c r="E32" s="22"/>
      <c r="F32" s="554"/>
      <c r="G32" s="554"/>
      <c r="H32" s="22"/>
      <c r="I32" s="529"/>
      <c r="J32" s="529"/>
      <c r="K32" s="22"/>
      <c r="L32" s="22"/>
      <c r="M32" s="529"/>
      <c r="N32" s="529"/>
      <c r="O32" s="22"/>
      <c r="P32" s="530"/>
      <c r="Q32" s="530"/>
      <c r="R32" s="22"/>
      <c r="S32" s="521"/>
      <c r="T32" s="521"/>
      <c r="U32" s="22"/>
      <c r="V32" s="521"/>
      <c r="W32" s="521"/>
    </row>
    <row r="33" spans="1:28" ht="19.5" customHeight="1">
      <c r="A33" s="12"/>
      <c r="B33" s="229"/>
      <c r="C33" s="541"/>
      <c r="D33" s="541"/>
      <c r="E33" s="22"/>
      <c r="F33" s="554"/>
      <c r="G33" s="554"/>
      <c r="H33" s="22"/>
      <c r="I33" s="529"/>
      <c r="J33" s="529"/>
      <c r="K33" s="22"/>
      <c r="L33" s="22"/>
      <c r="M33" s="529"/>
      <c r="N33" s="529"/>
      <c r="O33" s="22"/>
      <c r="P33" s="530"/>
      <c r="Q33" s="530"/>
      <c r="R33" s="22"/>
      <c r="S33" s="521"/>
      <c r="T33" s="521"/>
      <c r="U33" s="22"/>
      <c r="V33" s="521"/>
      <c r="W33" s="521"/>
    </row>
    <row r="34" spans="1:28" ht="19.5" customHeight="1">
      <c r="A34" s="12"/>
      <c r="B34" s="229"/>
      <c r="C34" s="541"/>
      <c r="D34" s="541"/>
      <c r="E34" s="22"/>
      <c r="F34" s="554"/>
      <c r="G34" s="554"/>
      <c r="H34" s="22"/>
      <c r="I34" s="529"/>
      <c r="J34" s="529"/>
      <c r="K34" s="22"/>
      <c r="L34" s="22"/>
      <c r="M34" s="529"/>
      <c r="N34" s="529"/>
      <c r="O34" s="22"/>
      <c r="P34" s="530"/>
      <c r="Q34" s="530"/>
      <c r="R34" s="22"/>
      <c r="S34" s="521"/>
      <c r="T34" s="521"/>
      <c r="U34" s="22"/>
      <c r="V34" s="521"/>
      <c r="W34" s="521"/>
    </row>
    <row r="35" spans="1:28" ht="19.5" customHeight="1">
      <c r="A35" s="12"/>
      <c r="B35" s="229"/>
      <c r="C35" s="541"/>
      <c r="D35" s="541"/>
      <c r="E35" s="22"/>
      <c r="F35" s="554"/>
      <c r="G35" s="554"/>
      <c r="H35" s="22"/>
      <c r="I35" s="529"/>
      <c r="J35" s="529"/>
      <c r="K35" s="22"/>
      <c r="L35" s="22"/>
      <c r="M35" s="529"/>
      <c r="N35" s="529"/>
      <c r="O35" s="22"/>
      <c r="P35" s="530"/>
      <c r="Q35" s="530"/>
      <c r="R35" s="22"/>
      <c r="S35" s="521"/>
      <c r="T35" s="521"/>
      <c r="U35" s="22"/>
      <c r="V35" s="521"/>
      <c r="W35" s="521"/>
    </row>
    <row r="36" spans="1:28" ht="19.5" customHeight="1">
      <c r="A36" s="12"/>
      <c r="B36" s="229"/>
      <c r="C36" s="541"/>
      <c r="D36" s="541"/>
      <c r="E36" s="22"/>
      <c r="F36" s="554"/>
      <c r="G36" s="554"/>
      <c r="H36" s="22"/>
      <c r="I36" s="529"/>
      <c r="J36" s="529"/>
      <c r="K36" s="22"/>
      <c r="L36" s="22"/>
      <c r="M36" s="529"/>
      <c r="N36" s="529"/>
      <c r="O36" s="22"/>
      <c r="P36" s="530"/>
      <c r="Q36" s="530"/>
      <c r="R36" s="22"/>
      <c r="S36" s="521"/>
      <c r="T36" s="521"/>
      <c r="U36" s="22"/>
      <c r="V36" s="521"/>
      <c r="W36" s="521"/>
    </row>
    <row r="37" spans="1:28" ht="19.5" customHeight="1">
      <c r="A37" s="12"/>
      <c r="B37" s="229"/>
      <c r="C37" s="541"/>
      <c r="D37" s="541"/>
      <c r="E37" s="22"/>
      <c r="F37" s="554"/>
      <c r="G37" s="554"/>
      <c r="H37" s="22"/>
      <c r="I37" s="529"/>
      <c r="J37" s="529"/>
      <c r="K37" s="22"/>
      <c r="L37" s="22"/>
      <c r="M37" s="529"/>
      <c r="N37" s="529"/>
      <c r="O37" s="22"/>
      <c r="P37" s="530"/>
      <c r="Q37" s="530"/>
      <c r="R37" s="22"/>
      <c r="S37" s="521"/>
      <c r="T37" s="521"/>
      <c r="U37" s="22"/>
      <c r="V37" s="521"/>
      <c r="W37" s="521"/>
    </row>
    <row r="38" spans="1:28" ht="19.5" customHeight="1">
      <c r="A38" s="12"/>
      <c r="B38" s="229"/>
      <c r="C38" s="541"/>
      <c r="D38" s="541"/>
      <c r="E38" s="22"/>
      <c r="F38" s="554"/>
      <c r="G38" s="554"/>
      <c r="H38" s="22"/>
      <c r="I38" s="529"/>
      <c r="J38" s="529"/>
      <c r="K38" s="22"/>
      <c r="L38" s="22"/>
      <c r="M38" s="529"/>
      <c r="N38" s="529"/>
      <c r="O38" s="22"/>
      <c r="P38" s="530"/>
      <c r="Q38" s="530"/>
      <c r="R38" s="22"/>
      <c r="S38" s="521"/>
      <c r="T38" s="521"/>
      <c r="U38" s="22"/>
      <c r="V38" s="521"/>
      <c r="W38" s="521"/>
    </row>
    <row r="39" spans="1:28" ht="19.5" customHeight="1">
      <c r="A39" s="8"/>
      <c r="B39" s="8"/>
      <c r="C39" s="8"/>
      <c r="D39" s="8"/>
      <c r="E39" s="8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8"/>
      <c r="X39" s="8"/>
      <c r="Y39" s="8"/>
    </row>
    <row r="40" spans="1:28" ht="19.5" customHeight="1"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Y40" s="80"/>
    </row>
    <row r="41" spans="1:28" ht="19.5" customHeight="1">
      <c r="A41" s="80" t="s">
        <v>64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508" t="s">
        <v>247</v>
      </c>
      <c r="U41" s="508"/>
      <c r="V41" s="508"/>
      <c r="W41" s="508"/>
      <c r="X41" s="508"/>
      <c r="Y41" s="80"/>
    </row>
    <row r="42" spans="1:28" ht="19.5" customHeight="1">
      <c r="A42" s="450" t="s">
        <v>65</v>
      </c>
      <c r="B42" s="551" t="s">
        <v>0</v>
      </c>
      <c r="C42" s="468">
        <v>0.375</v>
      </c>
      <c r="D42" s="468"/>
      <c r="E42" s="603" t="str">
        <f>P9</f>
        <v>石井フットボールクラブ</v>
      </c>
      <c r="F42" s="603"/>
      <c r="G42" s="603"/>
      <c r="H42" s="603"/>
      <c r="I42" s="454">
        <f>K42+K43</f>
        <v>1</v>
      </c>
      <c r="J42" s="457" t="s">
        <v>66</v>
      </c>
      <c r="K42" s="361">
        <v>1</v>
      </c>
      <c r="L42" s="361" t="s">
        <v>67</v>
      </c>
      <c r="M42" s="361">
        <v>0</v>
      </c>
      <c r="N42" s="457" t="s">
        <v>68</v>
      </c>
      <c r="O42" s="454">
        <f>M42+M43</f>
        <v>0</v>
      </c>
      <c r="P42" s="565" t="str">
        <f>S9</f>
        <v>富士見サッカースポーツ少年団</v>
      </c>
      <c r="Q42" s="565"/>
      <c r="R42" s="565"/>
      <c r="S42" s="565"/>
      <c r="T42" s="454" t="s">
        <v>248</v>
      </c>
      <c r="U42" s="454"/>
      <c r="V42" s="454"/>
      <c r="W42" s="454"/>
      <c r="X42" s="454"/>
      <c r="Y42" s="455"/>
      <c r="AB42" s="82"/>
    </row>
    <row r="43" spans="1:28" ht="19.5" customHeight="1">
      <c r="A43" s="450"/>
      <c r="B43" s="551"/>
      <c r="C43" s="468"/>
      <c r="D43" s="468"/>
      <c r="E43" s="603"/>
      <c r="F43" s="603"/>
      <c r="G43" s="603"/>
      <c r="H43" s="603"/>
      <c r="I43" s="454"/>
      <c r="J43" s="457"/>
      <c r="K43" s="361">
        <v>0</v>
      </c>
      <c r="L43" s="361" t="s">
        <v>67</v>
      </c>
      <c r="M43" s="361">
        <v>0</v>
      </c>
      <c r="N43" s="457"/>
      <c r="O43" s="454"/>
      <c r="P43" s="565"/>
      <c r="Q43" s="565"/>
      <c r="R43" s="565"/>
      <c r="S43" s="565"/>
      <c r="T43" s="454"/>
      <c r="U43" s="454"/>
      <c r="V43" s="454"/>
      <c r="W43" s="454"/>
      <c r="X43" s="454"/>
      <c r="Y43" s="455"/>
    </row>
    <row r="44" spans="1:28" ht="19.5" customHeight="1">
      <c r="A44" s="14"/>
      <c r="B44" s="47"/>
      <c r="C44" s="63"/>
      <c r="D44" s="63"/>
      <c r="E44" s="79"/>
      <c r="F44" s="79"/>
      <c r="G44" s="79"/>
      <c r="H44" s="79"/>
      <c r="I44" s="361"/>
      <c r="J44" s="362"/>
      <c r="K44" s="361"/>
      <c r="L44" s="361"/>
      <c r="M44" s="361"/>
      <c r="N44" s="362"/>
      <c r="O44" s="361"/>
      <c r="P44" s="79"/>
      <c r="Q44" s="79"/>
      <c r="R44" s="79"/>
      <c r="S44" s="79"/>
      <c r="T44" s="81"/>
      <c r="U44" s="81"/>
      <c r="V44" s="81"/>
      <c r="W44" s="81"/>
      <c r="X44" s="81"/>
      <c r="Y44" s="9"/>
    </row>
    <row r="45" spans="1:28" ht="19.5" customHeight="1">
      <c r="A45" s="450" t="s">
        <v>41</v>
      </c>
      <c r="B45" s="551" t="s">
        <v>0</v>
      </c>
      <c r="C45" s="468">
        <v>0.375</v>
      </c>
      <c r="D45" s="468"/>
      <c r="E45" s="555" t="str">
        <f>F28</f>
        <v>カテット白沢ボンバーズ</v>
      </c>
      <c r="F45" s="555"/>
      <c r="G45" s="555"/>
      <c r="H45" s="555"/>
      <c r="I45" s="454">
        <f>K45+K46</f>
        <v>0</v>
      </c>
      <c r="J45" s="457" t="s">
        <v>66</v>
      </c>
      <c r="K45" s="361">
        <v>0</v>
      </c>
      <c r="L45" s="361" t="s">
        <v>67</v>
      </c>
      <c r="M45" s="361">
        <v>0</v>
      </c>
      <c r="N45" s="457" t="s">
        <v>68</v>
      </c>
      <c r="O45" s="454">
        <f>M45+M46</f>
        <v>0</v>
      </c>
      <c r="P45" s="603" t="str">
        <f>I28</f>
        <v>亀山サッカークラブ</v>
      </c>
      <c r="Q45" s="603"/>
      <c r="R45" s="603"/>
      <c r="S45" s="603"/>
      <c r="T45" s="454" t="s">
        <v>249</v>
      </c>
      <c r="U45" s="454"/>
      <c r="V45" s="454"/>
      <c r="W45" s="454"/>
      <c r="X45" s="454"/>
      <c r="Y45" s="455"/>
    </row>
    <row r="46" spans="1:28" ht="19.5" customHeight="1">
      <c r="A46" s="450"/>
      <c r="B46" s="551"/>
      <c r="C46" s="468"/>
      <c r="D46" s="468"/>
      <c r="E46" s="555"/>
      <c r="F46" s="555"/>
      <c r="G46" s="555"/>
      <c r="H46" s="555"/>
      <c r="I46" s="454"/>
      <c r="J46" s="457"/>
      <c r="K46" s="361">
        <v>0</v>
      </c>
      <c r="L46" s="361" t="s">
        <v>67</v>
      </c>
      <c r="M46" s="361">
        <v>0</v>
      </c>
      <c r="N46" s="457"/>
      <c r="O46" s="454"/>
      <c r="P46" s="603"/>
      <c r="Q46" s="603"/>
      <c r="R46" s="603"/>
      <c r="S46" s="603"/>
      <c r="T46" s="454"/>
      <c r="U46" s="454"/>
      <c r="V46" s="454"/>
      <c r="W46" s="454"/>
      <c r="X46" s="454"/>
      <c r="Y46" s="455"/>
    </row>
    <row r="47" spans="1:28" ht="19.5" customHeight="1">
      <c r="A47" s="14"/>
      <c r="B47" s="47"/>
      <c r="C47" s="63"/>
      <c r="D47" s="63"/>
      <c r="E47" s="79"/>
      <c r="F47" s="79"/>
      <c r="G47" s="79"/>
      <c r="H47" s="79"/>
      <c r="I47" s="361"/>
      <c r="J47" s="345" t="s">
        <v>676</v>
      </c>
      <c r="K47" s="365">
        <v>1</v>
      </c>
      <c r="L47" s="365" t="s">
        <v>11</v>
      </c>
      <c r="M47" s="365">
        <v>3</v>
      </c>
      <c r="N47" s="362"/>
      <c r="O47" s="361"/>
      <c r="P47" s="79"/>
      <c r="Q47" s="79"/>
      <c r="R47" s="79"/>
      <c r="S47" s="79"/>
      <c r="T47" s="81"/>
      <c r="U47" s="81"/>
      <c r="V47" s="81"/>
      <c r="W47" s="81"/>
      <c r="X47" s="81"/>
      <c r="Y47" s="9"/>
    </row>
    <row r="48" spans="1:28" ht="19.5" customHeight="1">
      <c r="A48" s="369"/>
      <c r="B48" s="374"/>
      <c r="C48" s="370"/>
      <c r="D48" s="370"/>
      <c r="E48" s="375"/>
      <c r="F48" s="375"/>
      <c r="G48" s="375"/>
      <c r="H48" s="375"/>
      <c r="I48" s="365"/>
      <c r="J48" s="345"/>
      <c r="K48" s="365"/>
      <c r="L48" s="365"/>
      <c r="M48" s="365"/>
      <c r="N48" s="366"/>
      <c r="O48" s="365"/>
      <c r="P48" s="375"/>
      <c r="Q48" s="375"/>
      <c r="R48" s="375"/>
      <c r="S48" s="375"/>
      <c r="T48" s="373"/>
      <c r="U48" s="373"/>
      <c r="V48" s="373"/>
      <c r="W48" s="373"/>
      <c r="X48" s="373"/>
      <c r="Y48" s="367"/>
    </row>
    <row r="49" spans="1:28" ht="19.5" customHeight="1">
      <c r="A49" s="450" t="s">
        <v>65</v>
      </c>
      <c r="B49" s="551" t="s">
        <v>1</v>
      </c>
      <c r="C49" s="468">
        <v>0.40972222222222227</v>
      </c>
      <c r="D49" s="468"/>
      <c r="E49" s="603" t="str">
        <f>C9</f>
        <v>ＦＣみらい　Ｐ</v>
      </c>
      <c r="F49" s="603"/>
      <c r="G49" s="603"/>
      <c r="H49" s="603"/>
      <c r="I49" s="454">
        <f>K49+K50</f>
        <v>4</v>
      </c>
      <c r="J49" s="457" t="s">
        <v>66</v>
      </c>
      <c r="K49" s="361">
        <v>3</v>
      </c>
      <c r="L49" s="361" t="s">
        <v>67</v>
      </c>
      <c r="M49" s="361">
        <v>0</v>
      </c>
      <c r="N49" s="457" t="s">
        <v>68</v>
      </c>
      <c r="O49" s="454">
        <f>M49+M50</f>
        <v>0</v>
      </c>
      <c r="P49" s="552" t="str">
        <f>F9</f>
        <v>今市ＦＣプログレス</v>
      </c>
      <c r="Q49" s="552"/>
      <c r="R49" s="552"/>
      <c r="S49" s="552"/>
      <c r="T49" s="454" t="s">
        <v>250</v>
      </c>
      <c r="U49" s="454"/>
      <c r="V49" s="454"/>
      <c r="W49" s="454"/>
      <c r="X49" s="454"/>
      <c r="Y49" s="455"/>
    </row>
    <row r="50" spans="1:28" ht="19.5" customHeight="1">
      <c r="A50" s="450"/>
      <c r="B50" s="551"/>
      <c r="C50" s="468"/>
      <c r="D50" s="468"/>
      <c r="E50" s="603"/>
      <c r="F50" s="603"/>
      <c r="G50" s="603"/>
      <c r="H50" s="603"/>
      <c r="I50" s="454"/>
      <c r="J50" s="457"/>
      <c r="K50" s="361">
        <v>1</v>
      </c>
      <c r="L50" s="361" t="s">
        <v>67</v>
      </c>
      <c r="M50" s="361">
        <v>0</v>
      </c>
      <c r="N50" s="457"/>
      <c r="O50" s="454"/>
      <c r="P50" s="552"/>
      <c r="Q50" s="552"/>
      <c r="R50" s="552"/>
      <c r="S50" s="552"/>
      <c r="T50" s="454"/>
      <c r="U50" s="454"/>
      <c r="V50" s="454"/>
      <c r="W50" s="454"/>
      <c r="X50" s="454"/>
      <c r="Y50" s="455"/>
    </row>
    <row r="51" spans="1:28" ht="19.5" customHeight="1">
      <c r="A51" s="14"/>
      <c r="B51" s="47"/>
      <c r="C51" s="63"/>
      <c r="D51" s="63"/>
      <c r="E51" s="79"/>
      <c r="F51" s="79"/>
      <c r="G51" s="79"/>
      <c r="H51" s="79"/>
      <c r="I51" s="361"/>
      <c r="J51" s="362"/>
      <c r="K51" s="361"/>
      <c r="L51" s="361"/>
      <c r="M51" s="361"/>
      <c r="N51" s="362"/>
      <c r="O51" s="361"/>
      <c r="P51" s="79"/>
      <c r="Q51" s="79"/>
      <c r="R51" s="79"/>
      <c r="S51" s="79"/>
      <c r="T51" s="81"/>
      <c r="U51" s="81"/>
      <c r="V51" s="81"/>
      <c r="W51" s="81"/>
      <c r="X51" s="81"/>
      <c r="Y51" s="9"/>
    </row>
    <row r="52" spans="1:28" ht="19.5" customHeight="1">
      <c r="A52" s="450" t="s">
        <v>41</v>
      </c>
      <c r="B52" s="551" t="s">
        <v>1</v>
      </c>
      <c r="C52" s="468">
        <v>0.40972222222222227</v>
      </c>
      <c r="D52" s="468"/>
      <c r="E52" s="543" t="str">
        <f>I9</f>
        <v>ヴェルフェ矢板Ｕ－１２・ｂｌａｎｃ</v>
      </c>
      <c r="F52" s="543"/>
      <c r="G52" s="543"/>
      <c r="H52" s="543"/>
      <c r="I52" s="454">
        <f>K52+K53</f>
        <v>0</v>
      </c>
      <c r="J52" s="457" t="s">
        <v>66</v>
      </c>
      <c r="K52" s="361">
        <v>0</v>
      </c>
      <c r="L52" s="361" t="s">
        <v>67</v>
      </c>
      <c r="M52" s="361">
        <v>0</v>
      </c>
      <c r="N52" s="457" t="s">
        <v>68</v>
      </c>
      <c r="O52" s="454">
        <f>M52+M53</f>
        <v>0</v>
      </c>
      <c r="P52" s="555" t="str">
        <f>L9</f>
        <v>みはらサッカークラブジュニア</v>
      </c>
      <c r="Q52" s="555"/>
      <c r="R52" s="555"/>
      <c r="S52" s="555"/>
      <c r="T52" s="454" t="s">
        <v>251</v>
      </c>
      <c r="U52" s="454"/>
      <c r="V52" s="454"/>
      <c r="W52" s="454"/>
      <c r="X52" s="454"/>
      <c r="Y52" s="455"/>
    </row>
    <row r="53" spans="1:28" ht="19.5" customHeight="1">
      <c r="A53" s="450"/>
      <c r="B53" s="551"/>
      <c r="C53" s="468"/>
      <c r="D53" s="468"/>
      <c r="E53" s="543"/>
      <c r="F53" s="543"/>
      <c r="G53" s="543"/>
      <c r="H53" s="543"/>
      <c r="I53" s="454"/>
      <c r="J53" s="457"/>
      <c r="K53" s="361">
        <v>0</v>
      </c>
      <c r="L53" s="361" t="s">
        <v>67</v>
      </c>
      <c r="M53" s="361">
        <v>0</v>
      </c>
      <c r="N53" s="457"/>
      <c r="O53" s="454"/>
      <c r="P53" s="555"/>
      <c r="Q53" s="555"/>
      <c r="R53" s="555"/>
      <c r="S53" s="555"/>
      <c r="T53" s="454"/>
      <c r="U53" s="454"/>
      <c r="V53" s="454"/>
      <c r="W53" s="454"/>
      <c r="X53" s="454"/>
      <c r="Y53" s="455"/>
    </row>
    <row r="54" spans="1:28" ht="21">
      <c r="A54" s="14"/>
      <c r="B54" s="47"/>
      <c r="C54" s="63"/>
      <c r="D54" s="63"/>
      <c r="E54" s="79"/>
      <c r="F54" s="79"/>
      <c r="G54" s="79"/>
      <c r="H54" s="79"/>
      <c r="I54" s="361"/>
      <c r="J54" s="345" t="s">
        <v>676</v>
      </c>
      <c r="K54" s="365">
        <v>4</v>
      </c>
      <c r="L54" s="365" t="s">
        <v>11</v>
      </c>
      <c r="M54" s="365">
        <v>3</v>
      </c>
      <c r="N54" s="362"/>
      <c r="O54" s="361"/>
      <c r="P54" s="79"/>
      <c r="Q54" s="79"/>
      <c r="R54" s="79"/>
      <c r="S54" s="79"/>
      <c r="T54" s="81"/>
      <c r="U54" s="81"/>
      <c r="V54" s="81"/>
      <c r="W54" s="81"/>
      <c r="X54" s="81"/>
      <c r="Y54" s="9"/>
    </row>
    <row r="55" spans="1:28" ht="21">
      <c r="A55" s="369"/>
      <c r="B55" s="374"/>
      <c r="C55" s="370"/>
      <c r="D55" s="370"/>
      <c r="E55" s="375"/>
      <c r="F55" s="375"/>
      <c r="G55" s="375"/>
      <c r="H55" s="375"/>
      <c r="I55" s="365"/>
      <c r="J55" s="345"/>
      <c r="K55" s="365"/>
      <c r="L55" s="365"/>
      <c r="M55" s="365"/>
      <c r="N55" s="366"/>
      <c r="O55" s="365"/>
      <c r="P55" s="375"/>
      <c r="Q55" s="375"/>
      <c r="R55" s="375"/>
      <c r="S55" s="375"/>
      <c r="T55" s="373"/>
      <c r="U55" s="373"/>
      <c r="V55" s="373"/>
      <c r="W55" s="373"/>
      <c r="X55" s="373"/>
      <c r="Y55" s="367"/>
    </row>
    <row r="56" spans="1:28" ht="19.5" customHeight="1">
      <c r="A56" s="450" t="s">
        <v>65</v>
      </c>
      <c r="B56" s="551" t="s">
        <v>2</v>
      </c>
      <c r="C56" s="468">
        <v>0.44444444444444442</v>
      </c>
      <c r="D56" s="468"/>
      <c r="E56" s="552" t="str">
        <f>M28</f>
        <v>石橋ＦＣ</v>
      </c>
      <c r="F56" s="552"/>
      <c r="G56" s="552"/>
      <c r="H56" s="552"/>
      <c r="I56" s="454">
        <f>K56+K57</f>
        <v>1</v>
      </c>
      <c r="J56" s="457" t="s">
        <v>66</v>
      </c>
      <c r="K56" s="361">
        <v>0</v>
      </c>
      <c r="L56" s="361" t="s">
        <v>67</v>
      </c>
      <c r="M56" s="361">
        <v>2</v>
      </c>
      <c r="N56" s="457" t="s">
        <v>68</v>
      </c>
      <c r="O56" s="454">
        <f>M56+M57</f>
        <v>4</v>
      </c>
      <c r="P56" s="543" t="str">
        <f>P28</f>
        <v>野原グランディオスＦＣ</v>
      </c>
      <c r="Q56" s="543"/>
      <c r="R56" s="543"/>
      <c r="S56" s="543"/>
      <c r="T56" s="454" t="s">
        <v>252</v>
      </c>
      <c r="U56" s="454"/>
      <c r="V56" s="454"/>
      <c r="W56" s="454"/>
      <c r="X56" s="454"/>
      <c r="Y56" s="455"/>
      <c r="AB56" s="82"/>
    </row>
    <row r="57" spans="1:28" ht="19.5" customHeight="1">
      <c r="A57" s="450"/>
      <c r="B57" s="551"/>
      <c r="C57" s="468"/>
      <c r="D57" s="468"/>
      <c r="E57" s="552"/>
      <c r="F57" s="552"/>
      <c r="G57" s="552"/>
      <c r="H57" s="552"/>
      <c r="I57" s="454"/>
      <c r="J57" s="457"/>
      <c r="K57" s="361">
        <v>1</v>
      </c>
      <c r="L57" s="361" t="s">
        <v>67</v>
      </c>
      <c r="M57" s="361">
        <v>2</v>
      </c>
      <c r="N57" s="457"/>
      <c r="O57" s="454"/>
      <c r="P57" s="543"/>
      <c r="Q57" s="543"/>
      <c r="R57" s="543"/>
      <c r="S57" s="543"/>
      <c r="T57" s="454"/>
      <c r="U57" s="454"/>
      <c r="V57" s="454"/>
      <c r="W57" s="454"/>
      <c r="X57" s="454"/>
      <c r="Y57" s="455"/>
    </row>
    <row r="58" spans="1:28" ht="19.5" customHeight="1">
      <c r="A58" s="14"/>
      <c r="B58" s="47"/>
      <c r="C58" s="63"/>
      <c r="D58" s="63"/>
      <c r="E58" s="79"/>
      <c r="F58" s="79"/>
      <c r="G58" s="79"/>
      <c r="H58" s="79"/>
      <c r="I58" s="361"/>
      <c r="J58" s="362"/>
      <c r="K58" s="361"/>
      <c r="L58" s="361"/>
      <c r="M58" s="361"/>
      <c r="N58" s="362"/>
      <c r="O58" s="361"/>
      <c r="P58" s="79"/>
      <c r="Q58" s="79"/>
      <c r="R58" s="79"/>
      <c r="S58" s="79"/>
      <c r="T58" s="81"/>
      <c r="U58" s="81"/>
      <c r="V58" s="81"/>
      <c r="W58" s="81"/>
      <c r="X58" s="81"/>
      <c r="Y58" s="9"/>
    </row>
    <row r="59" spans="1:28" ht="19.5" customHeight="1">
      <c r="A59" s="450" t="s">
        <v>41</v>
      </c>
      <c r="B59" s="551" t="s">
        <v>2</v>
      </c>
      <c r="C59" s="468">
        <v>0.44444444444444442</v>
      </c>
      <c r="D59" s="468"/>
      <c r="E59" s="552" t="str">
        <f>S28</f>
        <v>ＦＣ　ＶＡＬＯＮセカンド</v>
      </c>
      <c r="F59" s="552"/>
      <c r="G59" s="552"/>
      <c r="H59" s="552"/>
      <c r="I59" s="454">
        <f>K59+K60</f>
        <v>0</v>
      </c>
      <c r="J59" s="457" t="s">
        <v>66</v>
      </c>
      <c r="K59" s="361">
        <v>0</v>
      </c>
      <c r="L59" s="361" t="s">
        <v>67</v>
      </c>
      <c r="M59" s="361">
        <v>0</v>
      </c>
      <c r="N59" s="457" t="s">
        <v>68</v>
      </c>
      <c r="O59" s="454">
        <f>M59+M60</f>
        <v>3</v>
      </c>
      <c r="P59" s="603" t="str">
        <f>V28</f>
        <v>ＳＵＧＡＯサッカークラブ</v>
      </c>
      <c r="Q59" s="603"/>
      <c r="R59" s="603"/>
      <c r="S59" s="603"/>
      <c r="T59" s="454" t="s">
        <v>253</v>
      </c>
      <c r="U59" s="454"/>
      <c r="V59" s="454"/>
      <c r="W59" s="454"/>
      <c r="X59" s="454"/>
      <c r="Y59" s="455"/>
    </row>
    <row r="60" spans="1:28" ht="19.5" customHeight="1">
      <c r="A60" s="450"/>
      <c r="B60" s="551"/>
      <c r="C60" s="468"/>
      <c r="D60" s="468"/>
      <c r="E60" s="552"/>
      <c r="F60" s="552"/>
      <c r="G60" s="552"/>
      <c r="H60" s="552"/>
      <c r="I60" s="454"/>
      <c r="J60" s="457"/>
      <c r="K60" s="361">
        <v>0</v>
      </c>
      <c r="L60" s="361" t="s">
        <v>67</v>
      </c>
      <c r="M60" s="361">
        <v>3</v>
      </c>
      <c r="N60" s="457"/>
      <c r="O60" s="454"/>
      <c r="P60" s="603"/>
      <c r="Q60" s="603"/>
      <c r="R60" s="603"/>
      <c r="S60" s="603"/>
      <c r="T60" s="454"/>
      <c r="U60" s="454"/>
      <c r="V60" s="454"/>
      <c r="W60" s="454"/>
      <c r="X60" s="454"/>
      <c r="Y60" s="455"/>
    </row>
    <row r="61" spans="1:28" ht="19.5" customHeight="1">
      <c r="A61" s="14"/>
      <c r="B61" s="47"/>
      <c r="C61" s="63"/>
      <c r="D61" s="63"/>
      <c r="E61" s="79"/>
      <c r="F61" s="79"/>
      <c r="G61" s="79"/>
      <c r="H61" s="79"/>
      <c r="I61" s="361"/>
      <c r="J61" s="362"/>
      <c r="K61" s="361"/>
      <c r="L61" s="361"/>
      <c r="M61" s="361"/>
      <c r="N61" s="362"/>
      <c r="O61" s="361"/>
      <c r="P61" s="79"/>
      <c r="Q61" s="79"/>
      <c r="R61" s="79"/>
      <c r="S61" s="79"/>
      <c r="T61" s="81"/>
      <c r="U61" s="81"/>
      <c r="V61" s="81"/>
      <c r="W61" s="81"/>
      <c r="X61" s="81"/>
      <c r="Y61" s="9"/>
    </row>
    <row r="62" spans="1:28" ht="19.5" customHeight="1">
      <c r="A62" s="450" t="s">
        <v>65</v>
      </c>
      <c r="B62" s="551" t="s">
        <v>3</v>
      </c>
      <c r="C62" s="468">
        <v>0.47916666666666669</v>
      </c>
      <c r="D62" s="468"/>
      <c r="E62" s="552" t="str">
        <f>E42</f>
        <v>石井フットボールクラブ</v>
      </c>
      <c r="F62" s="552"/>
      <c r="G62" s="552"/>
      <c r="H62" s="552"/>
      <c r="I62" s="454">
        <f>K62+K63</f>
        <v>0</v>
      </c>
      <c r="J62" s="457" t="s">
        <v>66</v>
      </c>
      <c r="K62" s="361">
        <v>0</v>
      </c>
      <c r="L62" s="361" t="s">
        <v>67</v>
      </c>
      <c r="M62" s="361">
        <v>3</v>
      </c>
      <c r="N62" s="457" t="s">
        <v>68</v>
      </c>
      <c r="O62" s="454">
        <f>M62+M63</f>
        <v>5</v>
      </c>
      <c r="P62" s="604" t="str">
        <f>V9</f>
        <v>ＮＩＫＫＯ．ＳＰＯＲＴＳ．ＣＬＵＢ（上都賀地区1位）</v>
      </c>
      <c r="Q62" s="604"/>
      <c r="R62" s="604"/>
      <c r="S62" s="604"/>
      <c r="T62" s="454" t="s">
        <v>254</v>
      </c>
      <c r="U62" s="454"/>
      <c r="V62" s="454"/>
      <c r="W62" s="454"/>
      <c r="X62" s="454"/>
      <c r="Y62" s="455"/>
    </row>
    <row r="63" spans="1:28" ht="19.5" customHeight="1">
      <c r="A63" s="450"/>
      <c r="B63" s="551"/>
      <c r="C63" s="468"/>
      <c r="D63" s="468"/>
      <c r="E63" s="552"/>
      <c r="F63" s="552"/>
      <c r="G63" s="552"/>
      <c r="H63" s="552"/>
      <c r="I63" s="454"/>
      <c r="J63" s="457"/>
      <c r="K63" s="361">
        <v>0</v>
      </c>
      <c r="L63" s="361" t="s">
        <v>67</v>
      </c>
      <c r="M63" s="361">
        <v>2</v>
      </c>
      <c r="N63" s="457"/>
      <c r="O63" s="454"/>
      <c r="P63" s="604"/>
      <c r="Q63" s="604"/>
      <c r="R63" s="604"/>
      <c r="S63" s="604"/>
      <c r="T63" s="454"/>
      <c r="U63" s="454"/>
      <c r="V63" s="454"/>
      <c r="W63" s="454"/>
      <c r="X63" s="454"/>
      <c r="Y63" s="455"/>
    </row>
    <row r="64" spans="1:28" ht="19.5" customHeight="1">
      <c r="A64" s="14"/>
      <c r="B64" s="84"/>
      <c r="C64" s="1"/>
      <c r="D64" s="1"/>
      <c r="E64" s="44"/>
      <c r="F64" s="44"/>
      <c r="G64" s="44"/>
      <c r="H64" s="44"/>
      <c r="I64" s="142"/>
      <c r="J64" s="142"/>
      <c r="K64" s="142"/>
      <c r="L64" s="142"/>
      <c r="M64" s="142"/>
      <c r="N64" s="142"/>
      <c r="O64" s="142"/>
      <c r="P64" s="44"/>
      <c r="Q64" s="44"/>
      <c r="R64" s="44"/>
      <c r="S64" s="44"/>
      <c r="T64" s="81"/>
      <c r="U64" s="81"/>
      <c r="V64" s="81"/>
      <c r="W64" s="81"/>
      <c r="X64" s="81"/>
    </row>
    <row r="65" spans="1:25" ht="19.5" customHeight="1">
      <c r="A65" s="450" t="s">
        <v>41</v>
      </c>
      <c r="B65" s="551" t="s">
        <v>3</v>
      </c>
      <c r="C65" s="468">
        <v>0.47916666666666669</v>
      </c>
      <c r="D65" s="468"/>
      <c r="E65" s="616" t="str">
        <f>C28</f>
        <v>ヴェルフェ矢板Ｕ－１２・ｖｅｒｔ（塩谷南那須地区1位）</v>
      </c>
      <c r="F65" s="616"/>
      <c r="G65" s="616"/>
      <c r="H65" s="616"/>
      <c r="I65" s="454">
        <f>K65+K66</f>
        <v>4</v>
      </c>
      <c r="J65" s="457" t="s">
        <v>66</v>
      </c>
      <c r="K65" s="361">
        <v>2</v>
      </c>
      <c r="L65" s="361" t="s">
        <v>67</v>
      </c>
      <c r="M65" s="361">
        <v>0</v>
      </c>
      <c r="N65" s="457" t="s">
        <v>68</v>
      </c>
      <c r="O65" s="454">
        <f>M65+M66</f>
        <v>0</v>
      </c>
      <c r="P65" s="552" t="str">
        <f>P45</f>
        <v>亀山サッカークラブ</v>
      </c>
      <c r="Q65" s="552"/>
      <c r="R65" s="552"/>
      <c r="S65" s="552"/>
      <c r="T65" s="454" t="s">
        <v>255</v>
      </c>
      <c r="U65" s="454"/>
      <c r="V65" s="454"/>
      <c r="W65" s="454"/>
      <c r="X65" s="454"/>
      <c r="Y65" s="455"/>
    </row>
    <row r="66" spans="1:25" ht="19.5" customHeight="1">
      <c r="A66" s="450"/>
      <c r="B66" s="551"/>
      <c r="C66" s="468"/>
      <c r="D66" s="468"/>
      <c r="E66" s="616"/>
      <c r="F66" s="616"/>
      <c r="G66" s="616"/>
      <c r="H66" s="616"/>
      <c r="I66" s="454"/>
      <c r="J66" s="457"/>
      <c r="K66" s="361">
        <v>2</v>
      </c>
      <c r="L66" s="361" t="s">
        <v>67</v>
      </c>
      <c r="M66" s="361">
        <v>0</v>
      </c>
      <c r="N66" s="457"/>
      <c r="O66" s="454"/>
      <c r="P66" s="552"/>
      <c r="Q66" s="552"/>
      <c r="R66" s="552"/>
      <c r="S66" s="552"/>
      <c r="T66" s="454"/>
      <c r="U66" s="454"/>
      <c r="V66" s="454"/>
      <c r="W66" s="454"/>
      <c r="X66" s="454"/>
      <c r="Y66" s="455"/>
    </row>
    <row r="67" spans="1:25" ht="19.5" customHeight="1">
      <c r="A67" s="14"/>
      <c r="B67" s="84"/>
      <c r="C67" s="1"/>
      <c r="D67" s="1"/>
      <c r="E67" s="44"/>
      <c r="F67" s="44"/>
      <c r="G67" s="44"/>
      <c r="H67" s="44"/>
      <c r="I67" s="142"/>
      <c r="J67" s="142"/>
      <c r="K67" s="142"/>
      <c r="L67" s="142"/>
      <c r="M67" s="142"/>
      <c r="N67" s="142"/>
      <c r="O67" s="142"/>
      <c r="P67" s="44"/>
      <c r="Q67" s="44"/>
      <c r="R67" s="44"/>
      <c r="S67" s="44"/>
      <c r="T67" s="235"/>
      <c r="U67" s="235"/>
      <c r="V67" s="235"/>
      <c r="W67" s="235"/>
      <c r="X67" s="235"/>
    </row>
    <row r="68" spans="1:25" ht="19.5" customHeight="1">
      <c r="A68" s="450" t="s">
        <v>681</v>
      </c>
      <c r="B68" s="551" t="s">
        <v>4</v>
      </c>
      <c r="C68" s="468">
        <v>0.51388888888888895</v>
      </c>
      <c r="D68" s="468"/>
      <c r="E68" s="603" t="str">
        <f>E49</f>
        <v>ＦＣみらい　Ｐ</v>
      </c>
      <c r="F68" s="603"/>
      <c r="G68" s="603"/>
      <c r="H68" s="603"/>
      <c r="I68" s="454">
        <f>K68+K69</f>
        <v>1</v>
      </c>
      <c r="J68" s="457" t="s">
        <v>66</v>
      </c>
      <c r="K68" s="361">
        <v>0</v>
      </c>
      <c r="L68" s="361" t="s">
        <v>67</v>
      </c>
      <c r="M68" s="361">
        <v>0</v>
      </c>
      <c r="N68" s="457" t="s">
        <v>68</v>
      </c>
      <c r="O68" s="454">
        <f>M68+M69</f>
        <v>0</v>
      </c>
      <c r="P68" s="556" t="str">
        <f>E52</f>
        <v>ヴェルフェ矢板Ｕ－１２・ｂｌａｎｃ</v>
      </c>
      <c r="Q68" s="556"/>
      <c r="R68" s="556"/>
      <c r="S68" s="556"/>
      <c r="T68" s="553" t="s">
        <v>256</v>
      </c>
      <c r="U68" s="553"/>
      <c r="V68" s="553"/>
      <c r="W68" s="553"/>
      <c r="X68" s="553"/>
      <c r="Y68" s="455"/>
    </row>
    <row r="69" spans="1:25" ht="19.5" customHeight="1">
      <c r="A69" s="450"/>
      <c r="B69" s="551"/>
      <c r="C69" s="468"/>
      <c r="D69" s="468"/>
      <c r="E69" s="603"/>
      <c r="F69" s="603"/>
      <c r="G69" s="603"/>
      <c r="H69" s="603"/>
      <c r="I69" s="454"/>
      <c r="J69" s="457"/>
      <c r="K69" s="361">
        <v>1</v>
      </c>
      <c r="L69" s="361" t="s">
        <v>67</v>
      </c>
      <c r="M69" s="361">
        <v>0</v>
      </c>
      <c r="N69" s="457"/>
      <c r="O69" s="454"/>
      <c r="P69" s="556"/>
      <c r="Q69" s="556"/>
      <c r="R69" s="556"/>
      <c r="S69" s="556"/>
      <c r="T69" s="553"/>
      <c r="U69" s="553"/>
      <c r="V69" s="553"/>
      <c r="W69" s="553"/>
      <c r="X69" s="553"/>
      <c r="Y69" s="455"/>
    </row>
    <row r="70" spans="1:25" ht="19.5" customHeight="1">
      <c r="A70" s="1"/>
      <c r="B70" s="84"/>
      <c r="C70" s="1"/>
      <c r="D70" s="1"/>
      <c r="E70" s="44"/>
      <c r="F70" s="44"/>
      <c r="G70" s="44"/>
      <c r="H70" s="44"/>
      <c r="I70" s="142"/>
      <c r="J70" s="142"/>
      <c r="K70" s="142"/>
      <c r="L70" s="142"/>
      <c r="M70" s="142"/>
      <c r="N70" s="142"/>
      <c r="O70" s="142"/>
      <c r="P70" s="44"/>
      <c r="Q70" s="44"/>
      <c r="R70" s="44"/>
      <c r="S70" s="44"/>
      <c r="T70" s="235"/>
      <c r="U70" s="235"/>
      <c r="V70" s="235"/>
      <c r="W70" s="235"/>
      <c r="X70" s="235"/>
    </row>
    <row r="71" spans="1:25" ht="19.5" customHeight="1">
      <c r="A71" s="450" t="s">
        <v>680</v>
      </c>
      <c r="B71" s="551" t="s">
        <v>4</v>
      </c>
      <c r="C71" s="468">
        <v>0.51388888888888895</v>
      </c>
      <c r="D71" s="468"/>
      <c r="E71" s="543" t="str">
        <f>P56</f>
        <v>野原グランディオスＦＣ</v>
      </c>
      <c r="F71" s="543"/>
      <c r="G71" s="543"/>
      <c r="H71" s="543"/>
      <c r="I71" s="454">
        <f>K71+K72</f>
        <v>1</v>
      </c>
      <c r="J71" s="457" t="s">
        <v>66</v>
      </c>
      <c r="K71" s="361">
        <v>0</v>
      </c>
      <c r="L71" s="361" t="s">
        <v>67</v>
      </c>
      <c r="M71" s="361">
        <v>0</v>
      </c>
      <c r="N71" s="457" t="s">
        <v>68</v>
      </c>
      <c r="O71" s="454">
        <f>M71+M72</f>
        <v>0</v>
      </c>
      <c r="P71" s="552" t="str">
        <f>P59</f>
        <v>ＳＵＧＡＯサッカークラブ</v>
      </c>
      <c r="Q71" s="552"/>
      <c r="R71" s="552"/>
      <c r="S71" s="552"/>
      <c r="T71" s="553" t="s">
        <v>257</v>
      </c>
      <c r="U71" s="553"/>
      <c r="V71" s="553"/>
      <c r="W71" s="553"/>
      <c r="X71" s="553"/>
      <c r="Y71" s="455"/>
    </row>
    <row r="72" spans="1:25" ht="19.5" customHeight="1">
      <c r="A72" s="450"/>
      <c r="B72" s="551"/>
      <c r="C72" s="468"/>
      <c r="D72" s="468"/>
      <c r="E72" s="543"/>
      <c r="F72" s="543"/>
      <c r="G72" s="543"/>
      <c r="H72" s="543"/>
      <c r="I72" s="454"/>
      <c r="J72" s="457"/>
      <c r="K72" s="361">
        <v>1</v>
      </c>
      <c r="L72" s="361" t="s">
        <v>67</v>
      </c>
      <c r="M72" s="361">
        <v>0</v>
      </c>
      <c r="N72" s="457"/>
      <c r="O72" s="454"/>
      <c r="P72" s="552"/>
      <c r="Q72" s="552"/>
      <c r="R72" s="552"/>
      <c r="S72" s="552"/>
      <c r="T72" s="553"/>
      <c r="U72" s="553"/>
      <c r="V72" s="553"/>
      <c r="W72" s="553"/>
      <c r="X72" s="553"/>
      <c r="Y72" s="455"/>
    </row>
    <row r="73" spans="1:25" ht="19.5" customHeight="1">
      <c r="I73" s="142"/>
      <c r="J73" s="142"/>
      <c r="K73" s="142"/>
      <c r="L73" s="142"/>
      <c r="M73" s="142"/>
      <c r="N73" s="142"/>
      <c r="O73" s="142"/>
      <c r="T73" s="232"/>
      <c r="U73" s="232"/>
      <c r="V73" s="232"/>
      <c r="W73" s="232"/>
      <c r="X73" s="232"/>
    </row>
    <row r="74" spans="1:25" ht="20.100000000000001" customHeight="1">
      <c r="A74" s="12"/>
      <c r="B74" s="14"/>
      <c r="C74" s="12"/>
      <c r="D74" s="12"/>
      <c r="E74" s="14"/>
      <c r="F74" s="14"/>
      <c r="G74" s="14"/>
      <c r="H74" s="14"/>
      <c r="I74" s="85"/>
      <c r="J74" s="38"/>
      <c r="K74" s="37"/>
      <c r="L74" s="37"/>
      <c r="M74" s="37"/>
      <c r="N74" s="38"/>
      <c r="O74" s="85"/>
      <c r="P74" s="14"/>
      <c r="Q74" s="14"/>
      <c r="R74" s="14"/>
      <c r="S74" s="14"/>
      <c r="T74" s="8"/>
      <c r="U74" s="8"/>
      <c r="V74" s="8"/>
      <c r="W74" s="8"/>
      <c r="X74" s="8"/>
      <c r="Y74" s="8"/>
    </row>
    <row r="77" spans="1:25" ht="20.100000000000001" customHeight="1">
      <c r="A77" s="12"/>
      <c r="B77" s="14"/>
      <c r="C77" s="12"/>
      <c r="D77" s="12"/>
      <c r="E77" s="14"/>
      <c r="F77" s="14"/>
      <c r="G77" s="14"/>
      <c r="H77" s="14"/>
      <c r="I77" s="85"/>
      <c r="J77" s="38"/>
      <c r="K77" s="37"/>
      <c r="L77" s="37"/>
      <c r="M77" s="37"/>
      <c r="N77" s="38"/>
      <c r="O77" s="85"/>
      <c r="P77" s="14"/>
      <c r="Q77" s="14"/>
      <c r="R77" s="14"/>
      <c r="S77" s="14"/>
      <c r="T77" s="8"/>
      <c r="U77" s="8"/>
      <c r="V77" s="8"/>
      <c r="W77" s="8"/>
      <c r="X77" s="8"/>
      <c r="Y77" s="8"/>
    </row>
    <row r="80" spans="1:25" ht="20.100000000000001" customHeight="1">
      <c r="A80" s="12"/>
      <c r="B80" s="14"/>
      <c r="C80" s="12"/>
      <c r="D80" s="12"/>
      <c r="E80" s="14"/>
      <c r="F80" s="14"/>
      <c r="G80" s="14"/>
      <c r="H80" s="14"/>
      <c r="I80" s="85"/>
      <c r="J80" s="38"/>
      <c r="K80" s="37"/>
      <c r="L80" s="37"/>
      <c r="M80" s="37"/>
      <c r="N80" s="38"/>
      <c r="O80" s="85"/>
      <c r="P80" s="14"/>
      <c r="Q80" s="14"/>
      <c r="R80" s="14"/>
      <c r="S80" s="14"/>
      <c r="T80" s="8"/>
      <c r="U80" s="8"/>
      <c r="V80" s="8"/>
      <c r="W80" s="8"/>
      <c r="X80" s="8"/>
      <c r="Y80" s="8"/>
    </row>
    <row r="83" spans="1:25" ht="20.100000000000001" customHeight="1">
      <c r="A83" s="12"/>
      <c r="B83" s="12"/>
      <c r="C83" s="12"/>
      <c r="D83" s="12"/>
      <c r="E83" s="14"/>
      <c r="F83" s="14"/>
      <c r="G83" s="14"/>
      <c r="H83" s="14"/>
      <c r="I83" s="86"/>
      <c r="J83" s="12"/>
      <c r="K83" s="12"/>
      <c r="L83" s="12"/>
      <c r="M83" s="12"/>
      <c r="N83" s="12"/>
      <c r="O83" s="86"/>
      <c r="P83" s="14"/>
      <c r="Q83" s="14"/>
      <c r="R83" s="14"/>
      <c r="S83" s="14"/>
      <c r="T83" s="8"/>
      <c r="U83" s="8"/>
      <c r="V83" s="8"/>
      <c r="W83" s="8"/>
      <c r="X83" s="8"/>
      <c r="Y83" s="8"/>
    </row>
    <row r="86" spans="1:25" ht="20.100000000000001" customHeight="1">
      <c r="A86" s="12"/>
      <c r="E86" s="1"/>
      <c r="F86" s="1"/>
      <c r="G86" s="1"/>
      <c r="H86" s="1"/>
      <c r="I86" s="87"/>
      <c r="O86" s="87"/>
      <c r="P86" s="1"/>
      <c r="Q86" s="1"/>
      <c r="R86" s="1"/>
      <c r="S86" s="1"/>
    </row>
  </sheetData>
  <mergeCells count="158">
    <mergeCell ref="A1:D1"/>
    <mergeCell ref="E1:H1"/>
    <mergeCell ref="J1:M1"/>
    <mergeCell ref="O1:Q1"/>
    <mergeCell ref="R1:Y1"/>
    <mergeCell ref="H2:I2"/>
    <mergeCell ref="T2:U2"/>
    <mergeCell ref="F4:J4"/>
    <mergeCell ref="S4:V4"/>
    <mergeCell ref="E21:F21"/>
    <mergeCell ref="Q21:R21"/>
    <mergeCell ref="D23:G23"/>
    <mergeCell ref="P23:T23"/>
    <mergeCell ref="G25:I25"/>
    <mergeCell ref="N25:P25"/>
    <mergeCell ref="D6:F6"/>
    <mergeCell ref="J6:L6"/>
    <mergeCell ref="Q6:S6"/>
    <mergeCell ref="C8:D8"/>
    <mergeCell ref="F8:G8"/>
    <mergeCell ref="I8:J8"/>
    <mergeCell ref="L8:M8"/>
    <mergeCell ref="P8:Q8"/>
    <mergeCell ref="T25:V25"/>
    <mergeCell ref="S8:T8"/>
    <mergeCell ref="V8:W8"/>
    <mergeCell ref="C9:D19"/>
    <mergeCell ref="F9:G19"/>
    <mergeCell ref="I9:J19"/>
    <mergeCell ref="L9:M19"/>
    <mergeCell ref="P9:Q19"/>
    <mergeCell ref="S9:T19"/>
    <mergeCell ref="V9:W19"/>
    <mergeCell ref="V27:W27"/>
    <mergeCell ref="C28:D38"/>
    <mergeCell ref="F28:G38"/>
    <mergeCell ref="I28:J38"/>
    <mergeCell ref="M28:N38"/>
    <mergeCell ref="P28:Q38"/>
    <mergeCell ref="S28:T38"/>
    <mergeCell ref="V28:W38"/>
    <mergeCell ref="C27:D27"/>
    <mergeCell ref="F27:G27"/>
    <mergeCell ref="I27:J27"/>
    <mergeCell ref="M27:N27"/>
    <mergeCell ref="P27:Q27"/>
    <mergeCell ref="S27:T27"/>
    <mergeCell ref="Y56:Y57"/>
    <mergeCell ref="N52:N53"/>
    <mergeCell ref="O52:O53"/>
    <mergeCell ref="T41:X41"/>
    <mergeCell ref="A42:A43"/>
    <mergeCell ref="B42:B43"/>
    <mergeCell ref="C42:D43"/>
    <mergeCell ref="E42:H43"/>
    <mergeCell ref="I42:I43"/>
    <mergeCell ref="J42:J43"/>
    <mergeCell ref="N42:N43"/>
    <mergeCell ref="O42:O43"/>
    <mergeCell ref="P42:S43"/>
    <mergeCell ref="T42:X43"/>
    <mergeCell ref="J49:J50"/>
    <mergeCell ref="N49:N50"/>
    <mergeCell ref="P49:S50"/>
    <mergeCell ref="T49:X50"/>
    <mergeCell ref="Y42:Y43"/>
    <mergeCell ref="A45:A46"/>
    <mergeCell ref="B45:B46"/>
    <mergeCell ref="C45:D46"/>
    <mergeCell ref="E45:H46"/>
    <mergeCell ref="I45:I46"/>
    <mergeCell ref="J45:J46"/>
    <mergeCell ref="N45:N46"/>
    <mergeCell ref="O45:O46"/>
    <mergeCell ref="P45:S46"/>
    <mergeCell ref="T45:X46"/>
    <mergeCell ref="Y45:Y46"/>
    <mergeCell ref="Y49:Y50"/>
    <mergeCell ref="O49:O50"/>
    <mergeCell ref="P52:S53"/>
    <mergeCell ref="T52:X53"/>
    <mergeCell ref="Y52:Y53"/>
    <mergeCell ref="A49:A50"/>
    <mergeCell ref="B49:B50"/>
    <mergeCell ref="C49:D50"/>
    <mergeCell ref="E49:H50"/>
    <mergeCell ref="I49:I50"/>
    <mergeCell ref="J56:J57"/>
    <mergeCell ref="N56:N57"/>
    <mergeCell ref="O56:O57"/>
    <mergeCell ref="P56:S57"/>
    <mergeCell ref="T56:X57"/>
    <mergeCell ref="A52:A53"/>
    <mergeCell ref="B52:B53"/>
    <mergeCell ref="C52:D53"/>
    <mergeCell ref="E52:H53"/>
    <mergeCell ref="I52:I53"/>
    <mergeCell ref="J52:J53"/>
    <mergeCell ref="A56:A57"/>
    <mergeCell ref="B56:B57"/>
    <mergeCell ref="C56:D57"/>
    <mergeCell ref="E56:H57"/>
    <mergeCell ref="I56:I57"/>
    <mergeCell ref="A62:A63"/>
    <mergeCell ref="B62:B63"/>
    <mergeCell ref="C62:D63"/>
    <mergeCell ref="E62:H63"/>
    <mergeCell ref="I62:I63"/>
    <mergeCell ref="A59:A60"/>
    <mergeCell ref="B59:B60"/>
    <mergeCell ref="C59:D60"/>
    <mergeCell ref="E59:H60"/>
    <mergeCell ref="I59:I60"/>
    <mergeCell ref="Y62:Y63"/>
    <mergeCell ref="N59:N60"/>
    <mergeCell ref="O59:O60"/>
    <mergeCell ref="P59:S60"/>
    <mergeCell ref="T59:X60"/>
    <mergeCell ref="Y59:Y60"/>
    <mergeCell ref="J65:J66"/>
    <mergeCell ref="J62:J63"/>
    <mergeCell ref="N62:N63"/>
    <mergeCell ref="O62:O63"/>
    <mergeCell ref="P62:S63"/>
    <mergeCell ref="T62:X63"/>
    <mergeCell ref="J59:J60"/>
    <mergeCell ref="A68:A69"/>
    <mergeCell ref="B68:B69"/>
    <mergeCell ref="C68:D69"/>
    <mergeCell ref="E68:H69"/>
    <mergeCell ref="I68:I69"/>
    <mergeCell ref="A65:A66"/>
    <mergeCell ref="B65:B66"/>
    <mergeCell ref="C65:D66"/>
    <mergeCell ref="E65:H66"/>
    <mergeCell ref="I65:I66"/>
    <mergeCell ref="Y68:Y69"/>
    <mergeCell ref="N65:N66"/>
    <mergeCell ref="O65:O66"/>
    <mergeCell ref="P65:S66"/>
    <mergeCell ref="T65:X66"/>
    <mergeCell ref="Y65:Y66"/>
    <mergeCell ref="J68:J69"/>
    <mergeCell ref="N68:N69"/>
    <mergeCell ref="O68:O69"/>
    <mergeCell ref="P68:S69"/>
    <mergeCell ref="T68:X69"/>
    <mergeCell ref="N71:N72"/>
    <mergeCell ref="O71:O72"/>
    <mergeCell ref="P71:S72"/>
    <mergeCell ref="T71:X72"/>
    <mergeCell ref="Y71:Y72"/>
    <mergeCell ref="A71:A72"/>
    <mergeCell ref="B71:B72"/>
    <mergeCell ref="C71:D72"/>
    <mergeCell ref="E71:H72"/>
    <mergeCell ref="I71:I72"/>
    <mergeCell ref="J71:J72"/>
  </mergeCells>
  <phoneticPr fontId="2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54" firstPageNumber="4294963191" orientation="portrait" horizontalDpi="360" verticalDpi="36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  <pageSetUpPr fitToPage="1"/>
  </sheetPr>
  <dimension ref="A1:AB84"/>
  <sheetViews>
    <sheetView view="pageBreakPreview" zoomScaleNormal="100" zoomScaleSheetLayoutView="100" workbookViewId="0">
      <selection sqref="A1:D1"/>
    </sheetView>
  </sheetViews>
  <sheetFormatPr defaultRowHeight="13.2"/>
  <cols>
    <col min="1" max="25" width="5.6640625" customWidth="1"/>
  </cols>
  <sheetData>
    <row r="1" spans="1:25" ht="25.2" customHeight="1">
      <c r="A1" s="550" t="s">
        <v>233</v>
      </c>
      <c r="B1" s="550"/>
      <c r="C1" s="550"/>
      <c r="D1" s="550"/>
      <c r="E1" s="563">
        <v>44871</v>
      </c>
      <c r="F1" s="478"/>
      <c r="G1" s="478"/>
      <c r="H1" s="478"/>
      <c r="J1" s="478" t="s">
        <v>234</v>
      </c>
      <c r="K1" s="478"/>
      <c r="L1" s="478"/>
      <c r="M1" s="478"/>
      <c r="N1" s="140"/>
      <c r="O1" s="472" t="s">
        <v>285</v>
      </c>
      <c r="P1" s="472"/>
      <c r="Q1" s="472"/>
      <c r="R1" s="478" t="str">
        <f>組み合わせ一覧!AF4</f>
        <v>真岡市総合運動公園運動広場</v>
      </c>
      <c r="S1" s="478"/>
      <c r="T1" s="478"/>
      <c r="U1" s="478"/>
      <c r="V1" s="478"/>
      <c r="W1" s="478"/>
      <c r="X1" s="478"/>
      <c r="Y1" s="478"/>
    </row>
    <row r="2" spans="1:25" ht="19.5" customHeight="1">
      <c r="H2" s="564" t="s">
        <v>286</v>
      </c>
      <c r="I2" s="564"/>
      <c r="T2" s="564" t="s">
        <v>287</v>
      </c>
      <c r="U2" s="564"/>
      <c r="V2" s="227"/>
    </row>
    <row r="3" spans="1:25" ht="19.5" customHeight="1" thickBot="1">
      <c r="A3" s="67"/>
      <c r="C3" s="67"/>
      <c r="D3" s="67"/>
      <c r="E3" s="67"/>
      <c r="F3" s="618"/>
      <c r="G3" s="618"/>
      <c r="H3" s="621"/>
      <c r="I3" s="403"/>
      <c r="J3" s="68"/>
      <c r="K3" s="228"/>
      <c r="L3" s="32"/>
      <c r="M3" s="32"/>
      <c r="N3" s="363"/>
      <c r="O3" s="363"/>
      <c r="P3" s="32"/>
      <c r="Q3" s="228"/>
      <c r="R3" s="228"/>
      <c r="S3" s="68"/>
      <c r="T3" s="404"/>
      <c r="U3" s="617"/>
      <c r="V3" s="618"/>
      <c r="W3" s="228"/>
      <c r="X3" s="67"/>
      <c r="Y3" s="67"/>
    </row>
    <row r="4" spans="1:25" ht="19.5" customHeight="1" thickTop="1">
      <c r="A4" s="70"/>
      <c r="C4" s="70"/>
      <c r="D4" s="70"/>
      <c r="E4" s="100"/>
      <c r="F4" s="620" t="s">
        <v>52</v>
      </c>
      <c r="G4" s="571"/>
      <c r="H4" s="571"/>
      <c r="I4" s="559"/>
      <c r="J4" s="562"/>
      <c r="K4" s="400"/>
      <c r="L4" s="100"/>
      <c r="M4" s="100"/>
      <c r="N4" s="100"/>
      <c r="O4" s="100"/>
      <c r="P4" s="100"/>
      <c r="Q4" s="100"/>
      <c r="R4" s="405"/>
      <c r="S4" s="559" t="s">
        <v>62</v>
      </c>
      <c r="T4" s="559"/>
      <c r="U4" s="571"/>
      <c r="V4" s="571"/>
      <c r="W4" s="400"/>
      <c r="X4" s="100"/>
      <c r="Y4" s="70"/>
    </row>
    <row r="5" spans="1:25" ht="19.5" customHeight="1" thickBot="1">
      <c r="A5" s="70"/>
      <c r="C5" s="70"/>
      <c r="D5" s="605"/>
      <c r="E5" s="606"/>
      <c r="F5" s="400"/>
      <c r="G5" s="100"/>
      <c r="H5" s="100"/>
      <c r="I5" s="100"/>
      <c r="J5" s="606"/>
      <c r="K5" s="402"/>
      <c r="L5" s="72"/>
      <c r="M5" s="100"/>
      <c r="N5" s="100"/>
      <c r="O5" s="100"/>
      <c r="P5" s="100"/>
      <c r="Q5" s="605"/>
      <c r="R5" s="606"/>
      <c r="S5" s="72"/>
      <c r="T5" s="70"/>
      <c r="U5" s="70"/>
      <c r="V5" s="70"/>
      <c r="W5" s="400"/>
      <c r="X5" s="100"/>
      <c r="Y5" s="70"/>
    </row>
    <row r="6" spans="1:25" ht="19.5" customHeight="1" thickTop="1">
      <c r="A6" s="70"/>
      <c r="C6" s="405"/>
      <c r="D6" s="558" t="s">
        <v>244</v>
      </c>
      <c r="E6" s="559"/>
      <c r="F6" s="560"/>
      <c r="G6" s="75"/>
      <c r="H6" s="70"/>
      <c r="I6" s="405"/>
      <c r="J6" s="558" t="s">
        <v>61</v>
      </c>
      <c r="K6" s="559"/>
      <c r="L6" s="560"/>
      <c r="M6" s="76"/>
      <c r="N6" s="70"/>
      <c r="O6" s="70"/>
      <c r="P6" s="405"/>
      <c r="Q6" s="570" t="s">
        <v>242</v>
      </c>
      <c r="R6" s="571"/>
      <c r="S6" s="560"/>
      <c r="T6" s="79"/>
      <c r="U6" s="70"/>
      <c r="V6" s="100"/>
      <c r="W6" s="400"/>
      <c r="X6" s="100"/>
      <c r="Y6" s="70"/>
    </row>
    <row r="7" spans="1:25" ht="19.5" customHeight="1">
      <c r="A7" s="12"/>
      <c r="C7" s="340"/>
      <c r="D7" s="225"/>
      <c r="E7" s="14"/>
      <c r="F7" s="226"/>
      <c r="G7" s="17"/>
      <c r="H7" s="12"/>
      <c r="I7" s="340"/>
      <c r="J7" s="225"/>
      <c r="K7" s="14"/>
      <c r="L7" s="226"/>
      <c r="M7" s="17"/>
      <c r="N7" s="12"/>
      <c r="O7" s="12"/>
      <c r="P7" s="340"/>
      <c r="Q7" s="225"/>
      <c r="R7" s="14"/>
      <c r="S7" s="226"/>
      <c r="T7" s="12"/>
      <c r="U7" s="12"/>
      <c r="V7" s="12"/>
      <c r="W7" s="337"/>
      <c r="X7" s="21"/>
      <c r="Y7" s="12"/>
    </row>
    <row r="8" spans="1:25" ht="19.5" customHeight="1">
      <c r="A8" s="12"/>
      <c r="C8" s="450">
        <v>1</v>
      </c>
      <c r="D8" s="450"/>
      <c r="E8" s="12"/>
      <c r="F8" s="450">
        <v>2</v>
      </c>
      <c r="G8" s="450"/>
      <c r="H8" s="12"/>
      <c r="I8" s="450">
        <v>3</v>
      </c>
      <c r="J8" s="450"/>
      <c r="K8" s="12"/>
      <c r="L8" s="450">
        <v>4</v>
      </c>
      <c r="M8" s="450"/>
      <c r="N8" s="12"/>
      <c r="O8" s="12"/>
      <c r="P8" s="450">
        <v>5</v>
      </c>
      <c r="Q8" s="450"/>
      <c r="R8" s="12"/>
      <c r="S8" s="450">
        <v>6</v>
      </c>
      <c r="T8" s="450"/>
      <c r="U8" s="12"/>
      <c r="V8" s="450">
        <v>7</v>
      </c>
      <c r="W8" s="450"/>
      <c r="X8" s="20"/>
      <c r="Y8" s="20"/>
    </row>
    <row r="9" spans="1:25" ht="19.5" customHeight="1">
      <c r="A9" s="12"/>
      <c r="C9" s="512" t="str">
        <f>組み合わせ一覧!AV81</f>
        <v>大田原城山サッカークラブ</v>
      </c>
      <c r="D9" s="512"/>
      <c r="E9" s="308"/>
      <c r="F9" s="529" t="str">
        <f>組み合わせ一覧!AV75</f>
        <v>ＦＣバジェルボ那須烏山</v>
      </c>
      <c r="G9" s="529"/>
      <c r="H9" s="22"/>
      <c r="I9" s="529" t="str">
        <f>組み合わせ一覧!AV67</f>
        <v>北押原ＦＣ</v>
      </c>
      <c r="J9" s="529"/>
      <c r="K9" s="22"/>
      <c r="L9" s="529" t="str">
        <f>組み合わせ一覧!AV65</f>
        <v>大山フットボールクラブアミーゴ</v>
      </c>
      <c r="M9" s="529"/>
      <c r="N9" s="22"/>
      <c r="O9" s="22"/>
      <c r="P9" s="529" t="str">
        <f>組み合わせ一覧!AV57</f>
        <v>本郷北フットボールクラブ</v>
      </c>
      <c r="Q9" s="529"/>
      <c r="R9" s="22"/>
      <c r="S9" s="529" t="str">
        <f>組み合わせ一覧!AV51</f>
        <v>ＩＳＯＳＣＳＥＧＵＮＤ</v>
      </c>
      <c r="T9" s="529"/>
      <c r="U9" s="22"/>
      <c r="V9" s="541" t="str">
        <f>組み合わせ一覧!AV49</f>
        <v>ｕｎｉｏｎ　ｓｐｏｒｔｓ　ｃｌｕｂ（宇河地区2位）</v>
      </c>
      <c r="W9" s="541"/>
      <c r="X9" s="229"/>
      <c r="Y9" s="229"/>
    </row>
    <row r="10" spans="1:25" ht="19.5" customHeight="1">
      <c r="A10" s="12"/>
      <c r="C10" s="512"/>
      <c r="D10" s="512"/>
      <c r="E10" s="308"/>
      <c r="F10" s="529"/>
      <c r="G10" s="529"/>
      <c r="H10" s="22"/>
      <c r="I10" s="529"/>
      <c r="J10" s="529"/>
      <c r="K10" s="22"/>
      <c r="L10" s="529"/>
      <c r="M10" s="529"/>
      <c r="N10" s="22"/>
      <c r="O10" s="22"/>
      <c r="P10" s="529"/>
      <c r="Q10" s="529"/>
      <c r="R10" s="22"/>
      <c r="S10" s="529"/>
      <c r="T10" s="529"/>
      <c r="U10" s="22"/>
      <c r="V10" s="541"/>
      <c r="W10" s="541"/>
      <c r="X10" s="229"/>
      <c r="Y10" s="229"/>
    </row>
    <row r="11" spans="1:25" ht="19.5" customHeight="1">
      <c r="A11" s="12"/>
      <c r="C11" s="512"/>
      <c r="D11" s="512"/>
      <c r="E11" s="308"/>
      <c r="F11" s="529"/>
      <c r="G11" s="529"/>
      <c r="H11" s="22"/>
      <c r="I11" s="529"/>
      <c r="J11" s="529"/>
      <c r="K11" s="22"/>
      <c r="L11" s="529"/>
      <c r="M11" s="529"/>
      <c r="N11" s="22"/>
      <c r="O11" s="22"/>
      <c r="P11" s="529"/>
      <c r="Q11" s="529"/>
      <c r="R11" s="22"/>
      <c r="S11" s="529"/>
      <c r="T11" s="529"/>
      <c r="U11" s="22"/>
      <c r="V11" s="541"/>
      <c r="W11" s="541"/>
      <c r="X11" s="229"/>
      <c r="Y11" s="229"/>
    </row>
    <row r="12" spans="1:25" ht="19.5" customHeight="1">
      <c r="A12" s="12"/>
      <c r="C12" s="512"/>
      <c r="D12" s="512"/>
      <c r="E12" s="308"/>
      <c r="F12" s="529"/>
      <c r="G12" s="529"/>
      <c r="H12" s="22"/>
      <c r="I12" s="529"/>
      <c r="J12" s="529"/>
      <c r="K12" s="22"/>
      <c r="L12" s="529"/>
      <c r="M12" s="529"/>
      <c r="N12" s="22"/>
      <c r="O12" s="22"/>
      <c r="P12" s="529"/>
      <c r="Q12" s="529"/>
      <c r="R12" s="22"/>
      <c r="S12" s="529"/>
      <c r="T12" s="529"/>
      <c r="U12" s="22"/>
      <c r="V12" s="541"/>
      <c r="W12" s="541"/>
      <c r="X12" s="229"/>
      <c r="Y12" s="229"/>
    </row>
    <row r="13" spans="1:25" ht="19.5" customHeight="1">
      <c r="A13" s="12"/>
      <c r="C13" s="512"/>
      <c r="D13" s="512"/>
      <c r="E13" s="308"/>
      <c r="F13" s="529"/>
      <c r="G13" s="529"/>
      <c r="H13" s="22"/>
      <c r="I13" s="529"/>
      <c r="J13" s="529"/>
      <c r="K13" s="22"/>
      <c r="L13" s="529"/>
      <c r="M13" s="529"/>
      <c r="N13" s="22"/>
      <c r="O13" s="22"/>
      <c r="P13" s="529"/>
      <c r="Q13" s="529"/>
      <c r="R13" s="22"/>
      <c r="S13" s="529"/>
      <c r="T13" s="529"/>
      <c r="U13" s="22"/>
      <c r="V13" s="541"/>
      <c r="W13" s="541"/>
      <c r="X13" s="229"/>
      <c r="Y13" s="229"/>
    </row>
    <row r="14" spans="1:25" ht="19.5" customHeight="1">
      <c r="A14" s="12"/>
      <c r="C14" s="512"/>
      <c r="D14" s="512"/>
      <c r="E14" s="308"/>
      <c r="F14" s="529"/>
      <c r="G14" s="529"/>
      <c r="H14" s="22"/>
      <c r="I14" s="529"/>
      <c r="J14" s="529"/>
      <c r="K14" s="22"/>
      <c r="L14" s="529"/>
      <c r="M14" s="529"/>
      <c r="N14" s="22"/>
      <c r="O14" s="22"/>
      <c r="P14" s="529"/>
      <c r="Q14" s="529"/>
      <c r="R14" s="22"/>
      <c r="S14" s="529"/>
      <c r="T14" s="529"/>
      <c r="U14" s="22"/>
      <c r="V14" s="541"/>
      <c r="W14" s="541"/>
      <c r="X14" s="229"/>
      <c r="Y14" s="229"/>
    </row>
    <row r="15" spans="1:25" ht="19.5" customHeight="1">
      <c r="A15" s="12"/>
      <c r="C15" s="512"/>
      <c r="D15" s="512"/>
      <c r="E15" s="308"/>
      <c r="F15" s="529"/>
      <c r="G15" s="529"/>
      <c r="H15" s="22"/>
      <c r="I15" s="529"/>
      <c r="J15" s="529"/>
      <c r="K15" s="22"/>
      <c r="L15" s="529"/>
      <c r="M15" s="529"/>
      <c r="N15" s="22"/>
      <c r="O15" s="22"/>
      <c r="P15" s="529"/>
      <c r="Q15" s="529"/>
      <c r="R15" s="22"/>
      <c r="S15" s="529"/>
      <c r="T15" s="529"/>
      <c r="U15" s="22"/>
      <c r="V15" s="541"/>
      <c r="W15" s="541"/>
      <c r="X15" s="229"/>
      <c r="Y15" s="229"/>
    </row>
    <row r="16" spans="1:25" ht="19.5" customHeight="1">
      <c r="A16" s="12"/>
      <c r="C16" s="512"/>
      <c r="D16" s="512"/>
      <c r="E16" s="308"/>
      <c r="F16" s="529"/>
      <c r="G16" s="529"/>
      <c r="H16" s="22"/>
      <c r="I16" s="529"/>
      <c r="J16" s="529"/>
      <c r="K16" s="22"/>
      <c r="L16" s="529"/>
      <c r="M16" s="529"/>
      <c r="N16" s="22"/>
      <c r="O16" s="22"/>
      <c r="P16" s="529"/>
      <c r="Q16" s="529"/>
      <c r="R16" s="22"/>
      <c r="S16" s="529"/>
      <c r="T16" s="529"/>
      <c r="U16" s="22"/>
      <c r="V16" s="541"/>
      <c r="W16" s="541"/>
      <c r="X16" s="229"/>
      <c r="Y16" s="229"/>
    </row>
    <row r="17" spans="1:25" ht="19.5" customHeight="1">
      <c r="A17" s="12"/>
      <c r="C17" s="512"/>
      <c r="D17" s="512"/>
      <c r="E17" s="308"/>
      <c r="F17" s="529"/>
      <c r="G17" s="529"/>
      <c r="H17" s="22"/>
      <c r="I17" s="529"/>
      <c r="J17" s="529"/>
      <c r="K17" s="22"/>
      <c r="L17" s="529"/>
      <c r="M17" s="529"/>
      <c r="N17" s="22"/>
      <c r="O17" s="22"/>
      <c r="P17" s="529"/>
      <c r="Q17" s="529"/>
      <c r="R17" s="22"/>
      <c r="S17" s="529"/>
      <c r="T17" s="529"/>
      <c r="U17" s="22"/>
      <c r="V17" s="541"/>
      <c r="W17" s="541"/>
      <c r="X17" s="229"/>
      <c r="Y17" s="229"/>
    </row>
    <row r="18" spans="1:25" ht="19.5" customHeight="1">
      <c r="A18" s="12"/>
      <c r="C18" s="512"/>
      <c r="D18" s="512"/>
      <c r="E18" s="308"/>
      <c r="F18" s="529"/>
      <c r="G18" s="529"/>
      <c r="H18" s="22"/>
      <c r="I18" s="529"/>
      <c r="J18" s="529"/>
      <c r="K18" s="22"/>
      <c r="L18" s="529"/>
      <c r="M18" s="529"/>
      <c r="N18" s="22"/>
      <c r="O18" s="22"/>
      <c r="P18" s="529"/>
      <c r="Q18" s="529"/>
      <c r="R18" s="22"/>
      <c r="S18" s="529"/>
      <c r="T18" s="529"/>
      <c r="U18" s="22"/>
      <c r="V18" s="541"/>
      <c r="W18" s="541"/>
      <c r="X18" s="229"/>
      <c r="Y18" s="229"/>
    </row>
    <row r="19" spans="1:25" ht="19.5" customHeight="1">
      <c r="A19" s="12"/>
      <c r="C19" s="512"/>
      <c r="D19" s="512"/>
      <c r="E19" s="308"/>
      <c r="F19" s="529"/>
      <c r="G19" s="529"/>
      <c r="H19" s="22"/>
      <c r="I19" s="529"/>
      <c r="J19" s="529"/>
      <c r="K19" s="22"/>
      <c r="L19" s="529"/>
      <c r="M19" s="529"/>
      <c r="N19" s="22"/>
      <c r="O19" s="22"/>
      <c r="P19" s="529"/>
      <c r="Q19" s="529"/>
      <c r="R19" s="22"/>
      <c r="S19" s="529"/>
      <c r="T19" s="529"/>
      <c r="U19" s="22"/>
      <c r="V19" s="541"/>
      <c r="W19" s="541"/>
      <c r="X19" s="229"/>
      <c r="Y19" s="229"/>
    </row>
    <row r="20" spans="1:25" ht="19.5" customHeight="1">
      <c r="A20" s="12"/>
      <c r="C20" s="233"/>
      <c r="D20" s="233"/>
      <c r="E20" s="234"/>
      <c r="F20" s="233"/>
      <c r="G20" s="233"/>
      <c r="H20" s="231"/>
      <c r="I20" s="233"/>
      <c r="J20" s="233"/>
      <c r="K20" s="231"/>
      <c r="L20" s="233"/>
      <c r="M20" s="233"/>
      <c r="N20" s="231"/>
      <c r="O20" s="231"/>
      <c r="P20" s="233"/>
      <c r="Q20" s="233"/>
      <c r="R20" s="231"/>
      <c r="S20" s="233"/>
      <c r="T20" s="233"/>
      <c r="U20" s="22"/>
      <c r="V20" s="39"/>
      <c r="W20" s="39"/>
      <c r="X20" s="229"/>
      <c r="Y20" s="229"/>
    </row>
    <row r="21" spans="1:25" ht="19.5" customHeight="1">
      <c r="A21" s="12"/>
      <c r="B21" s="48"/>
      <c r="C21" s="48"/>
      <c r="D21" s="48"/>
      <c r="E21" s="557" t="s">
        <v>288</v>
      </c>
      <c r="F21" s="557"/>
      <c r="G21" s="48"/>
      <c r="H21" s="22"/>
      <c r="I21" s="48"/>
      <c r="J21" s="48"/>
      <c r="K21" s="22"/>
      <c r="L21" s="22"/>
      <c r="M21" s="39"/>
      <c r="N21" s="39"/>
      <c r="O21" s="22"/>
      <c r="P21" s="39"/>
      <c r="Q21" s="557" t="s">
        <v>289</v>
      </c>
      <c r="R21" s="557"/>
      <c r="S21" s="230"/>
      <c r="T21" s="39"/>
      <c r="U21" s="22"/>
      <c r="V21" s="48"/>
      <c r="W21" s="48"/>
    </row>
    <row r="22" spans="1:25" ht="19.5" customHeight="1" thickBot="1">
      <c r="A22" s="67"/>
      <c r="B22" s="67"/>
      <c r="C22" s="228"/>
      <c r="D22" s="618"/>
      <c r="E22" s="621"/>
      <c r="F22" s="403"/>
      <c r="G22" s="68"/>
      <c r="H22" s="228"/>
      <c r="I22" s="228"/>
      <c r="J22" s="32"/>
      <c r="K22" s="363"/>
      <c r="L22" s="363"/>
      <c r="M22" s="32"/>
      <c r="N22" s="228"/>
      <c r="O22" s="228"/>
      <c r="P22" s="618"/>
      <c r="Q22" s="621"/>
      <c r="R22" s="68"/>
      <c r="S22" s="68"/>
      <c r="T22" s="68"/>
      <c r="U22" s="67"/>
      <c r="V22" s="67"/>
      <c r="W22" s="67"/>
    </row>
    <row r="23" spans="1:25" ht="19.5" customHeight="1" thickTop="1">
      <c r="A23" s="70"/>
      <c r="B23" s="70"/>
      <c r="C23" s="372"/>
      <c r="D23" s="571" t="s">
        <v>63</v>
      </c>
      <c r="E23" s="571"/>
      <c r="F23" s="559"/>
      <c r="G23" s="559"/>
      <c r="H23" s="400"/>
      <c r="I23" s="100"/>
      <c r="J23" s="100"/>
      <c r="K23" s="100"/>
      <c r="L23" s="100"/>
      <c r="M23" s="100"/>
      <c r="N23" s="100"/>
      <c r="O23" s="405"/>
      <c r="P23" s="561" t="s">
        <v>59</v>
      </c>
      <c r="Q23" s="559"/>
      <c r="R23" s="559"/>
      <c r="S23" s="559"/>
      <c r="T23" s="562"/>
      <c r="U23" s="70"/>
      <c r="V23" s="70"/>
      <c r="W23" s="70"/>
    </row>
    <row r="24" spans="1:25" ht="19.5" customHeight="1" thickBot="1">
      <c r="A24" s="70"/>
      <c r="B24" s="70"/>
      <c r="C24" s="372"/>
      <c r="D24" s="100"/>
      <c r="E24" s="70"/>
      <c r="F24" s="70"/>
      <c r="G24" s="72"/>
      <c r="H24" s="608"/>
      <c r="I24" s="605"/>
      <c r="J24" s="100"/>
      <c r="K24" s="100"/>
      <c r="L24" s="100"/>
      <c r="M24" s="100"/>
      <c r="N24" s="618"/>
      <c r="O24" s="621"/>
      <c r="P24" s="402"/>
      <c r="Q24" s="100"/>
      <c r="R24" s="100"/>
      <c r="S24" s="100"/>
      <c r="T24" s="401"/>
      <c r="U24" s="608"/>
      <c r="V24" s="605"/>
      <c r="W24" s="70"/>
    </row>
    <row r="25" spans="1:25" ht="19.5" customHeight="1" thickTop="1">
      <c r="A25" s="70"/>
      <c r="B25" s="100"/>
      <c r="C25" s="372"/>
      <c r="D25" s="378"/>
      <c r="E25" s="70"/>
      <c r="F25" s="71"/>
      <c r="G25" s="558" t="s">
        <v>243</v>
      </c>
      <c r="H25" s="571"/>
      <c r="I25" s="572"/>
      <c r="J25" s="400"/>
      <c r="K25" s="70"/>
      <c r="L25" s="70"/>
      <c r="M25" s="372"/>
      <c r="N25" s="558" t="s">
        <v>55</v>
      </c>
      <c r="O25" s="559"/>
      <c r="P25" s="560"/>
      <c r="Q25" s="79"/>
      <c r="R25" s="70"/>
      <c r="S25" s="71"/>
      <c r="T25" s="558" t="s">
        <v>56</v>
      </c>
      <c r="U25" s="571"/>
      <c r="V25" s="572"/>
      <c r="W25" s="400"/>
    </row>
    <row r="26" spans="1:25" ht="19.5" customHeight="1">
      <c r="A26" s="12"/>
      <c r="B26" s="16"/>
      <c r="C26" s="336"/>
      <c r="D26" s="16"/>
      <c r="E26" s="12"/>
      <c r="F26" s="18"/>
      <c r="G26" s="225"/>
      <c r="H26" s="14"/>
      <c r="I26" s="226"/>
      <c r="J26" s="337"/>
      <c r="K26" s="12"/>
      <c r="L26" s="12"/>
      <c r="M26" s="336"/>
      <c r="N26" s="225"/>
      <c r="O26" s="14"/>
      <c r="P26" s="226"/>
      <c r="Q26" s="12"/>
      <c r="R26" s="12"/>
      <c r="S26" s="12"/>
      <c r="T26" s="225"/>
      <c r="U26" s="14"/>
      <c r="V26" s="226"/>
      <c r="W26" s="337"/>
    </row>
    <row r="27" spans="1:25" ht="19.5" customHeight="1">
      <c r="A27" s="12"/>
      <c r="B27" s="20"/>
      <c r="C27" s="450">
        <v>8</v>
      </c>
      <c r="D27" s="450"/>
      <c r="E27" s="12"/>
      <c r="F27" s="450">
        <v>9</v>
      </c>
      <c r="G27" s="450"/>
      <c r="H27" s="12"/>
      <c r="I27" s="450">
        <v>10</v>
      </c>
      <c r="J27" s="450"/>
      <c r="K27" s="12"/>
      <c r="L27" s="12"/>
      <c r="M27" s="450">
        <v>11</v>
      </c>
      <c r="N27" s="450"/>
      <c r="O27" s="12"/>
      <c r="P27" s="450">
        <v>12</v>
      </c>
      <c r="Q27" s="450"/>
      <c r="R27" s="12"/>
      <c r="S27" s="450">
        <v>13</v>
      </c>
      <c r="T27" s="450"/>
      <c r="U27" s="12"/>
      <c r="V27" s="450">
        <v>14</v>
      </c>
      <c r="W27" s="450"/>
    </row>
    <row r="28" spans="1:25" ht="19.5" customHeight="1">
      <c r="A28" s="12"/>
      <c r="B28" s="229"/>
      <c r="C28" s="516" t="str">
        <f>組み合わせ一覧!AV47</f>
        <v>ＪＦＣアミスタ市貝（芳賀地区1位）</v>
      </c>
      <c r="D28" s="516"/>
      <c r="E28" s="22"/>
      <c r="F28" s="529" t="str">
        <f>組み合わせ一覧!AV41</f>
        <v>都賀クラブジュニア</v>
      </c>
      <c r="G28" s="529"/>
      <c r="H28" s="22"/>
      <c r="I28" s="529" t="str">
        <f>組み合わせ一覧!AV35</f>
        <v>ＪＦＣファイターズ</v>
      </c>
      <c r="J28" s="529"/>
      <c r="K28" s="22"/>
      <c r="L28" s="22"/>
      <c r="M28" s="530" t="str">
        <f>組み合わせ一覧!AV29</f>
        <v>ＣＡ．アトレチコ　佐野</v>
      </c>
      <c r="N28" s="530"/>
      <c r="O28" s="22"/>
      <c r="P28" s="554" t="str">
        <f>組み合わせ一覧!AV27</f>
        <v>高林・青木フットボールクラブ</v>
      </c>
      <c r="Q28" s="554"/>
      <c r="R28" s="22"/>
      <c r="S28" s="529" t="str">
        <f>組み合わせ一覧!AV23</f>
        <v>間東ＦＣミラクルズ</v>
      </c>
      <c r="T28" s="529"/>
      <c r="U28" s="22"/>
      <c r="V28" s="529" t="str">
        <f>組み合わせ一覧!AV13</f>
        <v>高根沢西フットボールクラブ</v>
      </c>
      <c r="W28" s="529"/>
    </row>
    <row r="29" spans="1:25" ht="19.5" customHeight="1">
      <c r="A29" s="12"/>
      <c r="B29" s="229"/>
      <c r="C29" s="516"/>
      <c r="D29" s="516"/>
      <c r="E29" s="22"/>
      <c r="F29" s="529"/>
      <c r="G29" s="529"/>
      <c r="H29" s="22"/>
      <c r="I29" s="529"/>
      <c r="J29" s="529"/>
      <c r="K29" s="22"/>
      <c r="L29" s="22"/>
      <c r="M29" s="530"/>
      <c r="N29" s="530"/>
      <c r="O29" s="22"/>
      <c r="P29" s="554"/>
      <c r="Q29" s="554"/>
      <c r="R29" s="22"/>
      <c r="S29" s="529"/>
      <c r="T29" s="529"/>
      <c r="U29" s="22"/>
      <c r="V29" s="529"/>
      <c r="W29" s="529"/>
    </row>
    <row r="30" spans="1:25" ht="19.5" customHeight="1">
      <c r="A30" s="12"/>
      <c r="B30" s="229"/>
      <c r="C30" s="516"/>
      <c r="D30" s="516"/>
      <c r="E30" s="22"/>
      <c r="F30" s="529"/>
      <c r="G30" s="529"/>
      <c r="H30" s="22"/>
      <c r="I30" s="529"/>
      <c r="J30" s="529"/>
      <c r="K30" s="22"/>
      <c r="L30" s="22"/>
      <c r="M30" s="530"/>
      <c r="N30" s="530"/>
      <c r="O30" s="22"/>
      <c r="P30" s="554"/>
      <c r="Q30" s="554"/>
      <c r="R30" s="22"/>
      <c r="S30" s="529"/>
      <c r="T30" s="529"/>
      <c r="U30" s="22"/>
      <c r="V30" s="529"/>
      <c r="W30" s="529"/>
    </row>
    <row r="31" spans="1:25" ht="19.5" customHeight="1">
      <c r="A31" s="12"/>
      <c r="B31" s="229"/>
      <c r="C31" s="516"/>
      <c r="D31" s="516"/>
      <c r="E31" s="22"/>
      <c r="F31" s="529"/>
      <c r="G31" s="529"/>
      <c r="H31" s="22"/>
      <c r="I31" s="529"/>
      <c r="J31" s="529"/>
      <c r="K31" s="22"/>
      <c r="L31" s="22"/>
      <c r="M31" s="530"/>
      <c r="N31" s="530"/>
      <c r="O31" s="22"/>
      <c r="P31" s="554"/>
      <c r="Q31" s="554"/>
      <c r="R31" s="22"/>
      <c r="S31" s="529"/>
      <c r="T31" s="529"/>
      <c r="U31" s="22"/>
      <c r="V31" s="529"/>
      <c r="W31" s="529"/>
    </row>
    <row r="32" spans="1:25" ht="19.5" customHeight="1">
      <c r="A32" s="12"/>
      <c r="B32" s="229"/>
      <c r="C32" s="516"/>
      <c r="D32" s="516"/>
      <c r="E32" s="22"/>
      <c r="F32" s="529"/>
      <c r="G32" s="529"/>
      <c r="H32" s="22"/>
      <c r="I32" s="529"/>
      <c r="J32" s="529"/>
      <c r="K32" s="22"/>
      <c r="L32" s="22"/>
      <c r="M32" s="530"/>
      <c r="N32" s="530"/>
      <c r="O32" s="22"/>
      <c r="P32" s="554"/>
      <c r="Q32" s="554"/>
      <c r="R32" s="22"/>
      <c r="S32" s="529"/>
      <c r="T32" s="529"/>
      <c r="U32" s="22"/>
      <c r="V32" s="529"/>
      <c r="W32" s="529"/>
    </row>
    <row r="33" spans="1:28" ht="19.5" customHeight="1">
      <c r="A33" s="12"/>
      <c r="B33" s="229"/>
      <c r="C33" s="516"/>
      <c r="D33" s="516"/>
      <c r="E33" s="22"/>
      <c r="F33" s="529"/>
      <c r="G33" s="529"/>
      <c r="H33" s="22"/>
      <c r="I33" s="529"/>
      <c r="J33" s="529"/>
      <c r="K33" s="22"/>
      <c r="L33" s="22"/>
      <c r="M33" s="530"/>
      <c r="N33" s="530"/>
      <c r="O33" s="22"/>
      <c r="P33" s="554"/>
      <c r="Q33" s="554"/>
      <c r="R33" s="22"/>
      <c r="S33" s="529"/>
      <c r="T33" s="529"/>
      <c r="U33" s="22"/>
      <c r="V33" s="529"/>
      <c r="W33" s="529"/>
    </row>
    <row r="34" spans="1:28" ht="19.5" customHeight="1">
      <c r="A34" s="12"/>
      <c r="B34" s="229"/>
      <c r="C34" s="516"/>
      <c r="D34" s="516"/>
      <c r="E34" s="22"/>
      <c r="F34" s="529"/>
      <c r="G34" s="529"/>
      <c r="H34" s="22"/>
      <c r="I34" s="529"/>
      <c r="J34" s="529"/>
      <c r="K34" s="22"/>
      <c r="L34" s="22"/>
      <c r="M34" s="530"/>
      <c r="N34" s="530"/>
      <c r="O34" s="22"/>
      <c r="P34" s="554"/>
      <c r="Q34" s="554"/>
      <c r="R34" s="22"/>
      <c r="S34" s="529"/>
      <c r="T34" s="529"/>
      <c r="U34" s="22"/>
      <c r="V34" s="529"/>
      <c r="W34" s="529"/>
    </row>
    <row r="35" spans="1:28" ht="19.5" customHeight="1">
      <c r="A35" s="12"/>
      <c r="B35" s="229"/>
      <c r="C35" s="516"/>
      <c r="D35" s="516"/>
      <c r="E35" s="22"/>
      <c r="F35" s="529"/>
      <c r="G35" s="529"/>
      <c r="H35" s="22"/>
      <c r="I35" s="529"/>
      <c r="J35" s="529"/>
      <c r="K35" s="22"/>
      <c r="L35" s="22"/>
      <c r="M35" s="530"/>
      <c r="N35" s="530"/>
      <c r="O35" s="22"/>
      <c r="P35" s="554"/>
      <c r="Q35" s="554"/>
      <c r="R35" s="22"/>
      <c r="S35" s="529"/>
      <c r="T35" s="529"/>
      <c r="U35" s="22"/>
      <c r="V35" s="529"/>
      <c r="W35" s="529"/>
    </row>
    <row r="36" spans="1:28" ht="19.5" customHeight="1">
      <c r="A36" s="12"/>
      <c r="B36" s="229"/>
      <c r="C36" s="516"/>
      <c r="D36" s="516"/>
      <c r="E36" s="22"/>
      <c r="F36" s="529"/>
      <c r="G36" s="529"/>
      <c r="H36" s="22"/>
      <c r="I36" s="529"/>
      <c r="J36" s="529"/>
      <c r="K36" s="22"/>
      <c r="L36" s="22"/>
      <c r="M36" s="530"/>
      <c r="N36" s="530"/>
      <c r="O36" s="22"/>
      <c r="P36" s="554"/>
      <c r="Q36" s="554"/>
      <c r="R36" s="22"/>
      <c r="S36" s="529"/>
      <c r="T36" s="529"/>
      <c r="U36" s="22"/>
      <c r="V36" s="529"/>
      <c r="W36" s="529"/>
    </row>
    <row r="37" spans="1:28" ht="19.5" customHeight="1">
      <c r="A37" s="12"/>
      <c r="B37" s="229"/>
      <c r="C37" s="516"/>
      <c r="D37" s="516"/>
      <c r="E37" s="22"/>
      <c r="F37" s="529"/>
      <c r="G37" s="529"/>
      <c r="H37" s="22"/>
      <c r="I37" s="529"/>
      <c r="J37" s="529"/>
      <c r="K37" s="22"/>
      <c r="L37" s="22"/>
      <c r="M37" s="530"/>
      <c r="N37" s="530"/>
      <c r="O37" s="22"/>
      <c r="P37" s="554"/>
      <c r="Q37" s="554"/>
      <c r="R37" s="22"/>
      <c r="S37" s="529"/>
      <c r="T37" s="529"/>
      <c r="U37" s="22"/>
      <c r="V37" s="529"/>
      <c r="W37" s="529"/>
    </row>
    <row r="38" spans="1:28" ht="19.5" customHeight="1">
      <c r="A38" s="12"/>
      <c r="B38" s="229"/>
      <c r="C38" s="516"/>
      <c r="D38" s="516"/>
      <c r="E38" s="22"/>
      <c r="F38" s="529"/>
      <c r="G38" s="529"/>
      <c r="H38" s="22"/>
      <c r="I38" s="529"/>
      <c r="J38" s="529"/>
      <c r="K38" s="22"/>
      <c r="L38" s="22"/>
      <c r="M38" s="530"/>
      <c r="N38" s="530"/>
      <c r="O38" s="22"/>
      <c r="P38" s="554"/>
      <c r="Q38" s="554"/>
      <c r="R38" s="22"/>
      <c r="S38" s="529"/>
      <c r="T38" s="529"/>
      <c r="U38" s="22"/>
      <c r="V38" s="529"/>
      <c r="W38" s="529"/>
    </row>
    <row r="39" spans="1:28" ht="19.5" customHeight="1">
      <c r="A39" s="8"/>
      <c r="B39" s="8"/>
      <c r="C39" s="8"/>
      <c r="D39" s="8"/>
      <c r="E39" s="8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8"/>
      <c r="X39" s="8"/>
      <c r="Y39" s="8"/>
    </row>
    <row r="40" spans="1:28" ht="19.5" customHeight="1"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Y40" s="80"/>
    </row>
    <row r="41" spans="1:28" ht="19.5" customHeight="1">
      <c r="A41" s="80" t="s">
        <v>64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508" t="s">
        <v>247</v>
      </c>
      <c r="U41" s="508"/>
      <c r="V41" s="508"/>
      <c r="W41" s="508"/>
      <c r="X41" s="508"/>
      <c r="Y41" s="80"/>
    </row>
    <row r="42" spans="1:28" ht="19.5" customHeight="1">
      <c r="A42" s="450" t="s">
        <v>65</v>
      </c>
      <c r="B42" s="551" t="s">
        <v>0</v>
      </c>
      <c r="C42" s="468">
        <v>0.375</v>
      </c>
      <c r="D42" s="468"/>
      <c r="E42" s="603" t="str">
        <f>P9</f>
        <v>本郷北フットボールクラブ</v>
      </c>
      <c r="F42" s="603"/>
      <c r="G42" s="603"/>
      <c r="H42" s="603"/>
      <c r="I42" s="454">
        <f>K42+K43</f>
        <v>5</v>
      </c>
      <c r="J42" s="457" t="s">
        <v>66</v>
      </c>
      <c r="K42" s="361">
        <v>2</v>
      </c>
      <c r="L42" s="361" t="s">
        <v>67</v>
      </c>
      <c r="M42" s="361">
        <v>0</v>
      </c>
      <c r="N42" s="457" t="s">
        <v>68</v>
      </c>
      <c r="O42" s="454">
        <f>M42+M43</f>
        <v>0</v>
      </c>
      <c r="P42" s="552" t="str">
        <f>S9</f>
        <v>ＩＳＯＳＣＳＥＧＵＮＤ</v>
      </c>
      <c r="Q42" s="552"/>
      <c r="R42" s="552"/>
      <c r="S42" s="552"/>
      <c r="T42" s="454" t="s">
        <v>248</v>
      </c>
      <c r="U42" s="454"/>
      <c r="V42" s="454"/>
      <c r="W42" s="454"/>
      <c r="X42" s="454"/>
      <c r="Y42" s="455"/>
      <c r="AB42" s="82"/>
    </row>
    <row r="43" spans="1:28" ht="19.5" customHeight="1">
      <c r="A43" s="450"/>
      <c r="B43" s="551"/>
      <c r="C43" s="468"/>
      <c r="D43" s="468"/>
      <c r="E43" s="603"/>
      <c r="F43" s="603"/>
      <c r="G43" s="603"/>
      <c r="H43" s="603"/>
      <c r="I43" s="454"/>
      <c r="J43" s="457"/>
      <c r="K43" s="361">
        <v>3</v>
      </c>
      <c r="L43" s="361" t="s">
        <v>67</v>
      </c>
      <c r="M43" s="361">
        <v>0</v>
      </c>
      <c r="N43" s="457"/>
      <c r="O43" s="454"/>
      <c r="P43" s="552"/>
      <c r="Q43" s="552"/>
      <c r="R43" s="552"/>
      <c r="S43" s="552"/>
      <c r="T43" s="454"/>
      <c r="U43" s="454"/>
      <c r="V43" s="454"/>
      <c r="W43" s="454"/>
      <c r="X43" s="454"/>
      <c r="Y43" s="455"/>
    </row>
    <row r="44" spans="1:28" ht="19.5" customHeight="1">
      <c r="A44" s="14"/>
      <c r="B44" s="47"/>
      <c r="C44" s="63"/>
      <c r="D44" s="63"/>
      <c r="E44" s="79"/>
      <c r="F44" s="79"/>
      <c r="G44" s="79"/>
      <c r="H44" s="79"/>
      <c r="I44" s="361"/>
      <c r="J44" s="362"/>
      <c r="K44" s="361"/>
      <c r="L44" s="361"/>
      <c r="M44" s="361"/>
      <c r="N44" s="362"/>
      <c r="O44" s="361"/>
      <c r="P44" s="79"/>
      <c r="Q44" s="79"/>
      <c r="R44" s="79"/>
      <c r="S44" s="79"/>
      <c r="T44" s="81"/>
      <c r="U44" s="81"/>
      <c r="V44" s="81"/>
      <c r="W44" s="81"/>
      <c r="X44" s="81"/>
      <c r="Y44" s="9"/>
    </row>
    <row r="45" spans="1:28" ht="19.5" customHeight="1">
      <c r="A45" s="450" t="s">
        <v>41</v>
      </c>
      <c r="B45" s="551" t="s">
        <v>0</v>
      </c>
      <c r="C45" s="468">
        <v>0.375</v>
      </c>
      <c r="D45" s="468"/>
      <c r="E45" s="552" t="str">
        <f>F28</f>
        <v>都賀クラブジュニア</v>
      </c>
      <c r="F45" s="552"/>
      <c r="G45" s="552"/>
      <c r="H45" s="552"/>
      <c r="I45" s="454">
        <f>K45+K46</f>
        <v>0</v>
      </c>
      <c r="J45" s="457" t="s">
        <v>66</v>
      </c>
      <c r="K45" s="361">
        <v>0</v>
      </c>
      <c r="L45" s="361" t="s">
        <v>67</v>
      </c>
      <c r="M45" s="361">
        <v>2</v>
      </c>
      <c r="N45" s="457" t="s">
        <v>68</v>
      </c>
      <c r="O45" s="454">
        <f>M45+M46</f>
        <v>3</v>
      </c>
      <c r="P45" s="603" t="str">
        <f>I28</f>
        <v>ＪＦＣファイターズ</v>
      </c>
      <c r="Q45" s="603"/>
      <c r="R45" s="603"/>
      <c r="S45" s="603"/>
      <c r="T45" s="454" t="s">
        <v>249</v>
      </c>
      <c r="U45" s="454"/>
      <c r="V45" s="454"/>
      <c r="W45" s="454"/>
      <c r="X45" s="454"/>
      <c r="Y45" s="455"/>
    </row>
    <row r="46" spans="1:28" ht="19.5" customHeight="1">
      <c r="A46" s="450"/>
      <c r="B46" s="551"/>
      <c r="C46" s="468"/>
      <c r="D46" s="468"/>
      <c r="E46" s="552"/>
      <c r="F46" s="552"/>
      <c r="G46" s="552"/>
      <c r="H46" s="552"/>
      <c r="I46" s="454"/>
      <c r="J46" s="457"/>
      <c r="K46" s="361">
        <v>0</v>
      </c>
      <c r="L46" s="361" t="s">
        <v>67</v>
      </c>
      <c r="M46" s="361">
        <v>1</v>
      </c>
      <c r="N46" s="457"/>
      <c r="O46" s="454"/>
      <c r="P46" s="603"/>
      <c r="Q46" s="603"/>
      <c r="R46" s="603"/>
      <c r="S46" s="603"/>
      <c r="T46" s="454"/>
      <c r="U46" s="454"/>
      <c r="V46" s="454"/>
      <c r="W46" s="454"/>
      <c r="X46" s="454"/>
      <c r="Y46" s="455"/>
    </row>
    <row r="47" spans="1:28" ht="19.5" customHeight="1">
      <c r="A47" s="14"/>
      <c r="B47" s="47"/>
      <c r="C47" s="63"/>
      <c r="D47" s="63"/>
      <c r="E47" s="79"/>
      <c r="F47" s="79"/>
      <c r="G47" s="79"/>
      <c r="H47" s="79"/>
      <c r="I47" s="361"/>
      <c r="J47" s="362"/>
      <c r="K47" s="361"/>
      <c r="L47" s="361"/>
      <c r="M47" s="361"/>
      <c r="N47" s="362"/>
      <c r="O47" s="361"/>
      <c r="P47" s="79"/>
      <c r="Q47" s="79"/>
      <c r="R47" s="79"/>
      <c r="S47" s="79"/>
      <c r="T47" s="81"/>
      <c r="U47" s="81"/>
      <c r="V47" s="81"/>
      <c r="W47" s="81"/>
      <c r="X47" s="81"/>
      <c r="Y47" s="9"/>
    </row>
    <row r="48" spans="1:28" ht="19.5" customHeight="1">
      <c r="A48" s="450" t="s">
        <v>65</v>
      </c>
      <c r="B48" s="551" t="s">
        <v>1</v>
      </c>
      <c r="C48" s="468">
        <v>0.40972222222222227</v>
      </c>
      <c r="D48" s="468"/>
      <c r="E48" s="543" t="str">
        <f>C9</f>
        <v>大田原城山サッカークラブ</v>
      </c>
      <c r="F48" s="543"/>
      <c r="G48" s="543"/>
      <c r="H48" s="543"/>
      <c r="I48" s="454">
        <f>K48+K49</f>
        <v>5</v>
      </c>
      <c r="J48" s="457" t="s">
        <v>66</v>
      </c>
      <c r="K48" s="361">
        <v>3</v>
      </c>
      <c r="L48" s="361" t="s">
        <v>67</v>
      </c>
      <c r="M48" s="361">
        <v>0</v>
      </c>
      <c r="N48" s="457" t="s">
        <v>68</v>
      </c>
      <c r="O48" s="454">
        <f>M48+M49</f>
        <v>0</v>
      </c>
      <c r="P48" s="556" t="str">
        <f>F9</f>
        <v>ＦＣバジェルボ那須烏山</v>
      </c>
      <c r="Q48" s="556"/>
      <c r="R48" s="556"/>
      <c r="S48" s="556"/>
      <c r="T48" s="454" t="s">
        <v>250</v>
      </c>
      <c r="U48" s="454"/>
      <c r="V48" s="454"/>
      <c r="W48" s="454"/>
      <c r="X48" s="454"/>
      <c r="Y48" s="455"/>
    </row>
    <row r="49" spans="1:28" ht="19.5" customHeight="1">
      <c r="A49" s="450"/>
      <c r="B49" s="551"/>
      <c r="C49" s="468"/>
      <c r="D49" s="468"/>
      <c r="E49" s="543"/>
      <c r="F49" s="543"/>
      <c r="G49" s="543"/>
      <c r="H49" s="543"/>
      <c r="I49" s="454"/>
      <c r="J49" s="457"/>
      <c r="K49" s="361">
        <v>2</v>
      </c>
      <c r="L49" s="361" t="s">
        <v>67</v>
      </c>
      <c r="M49" s="361">
        <v>0</v>
      </c>
      <c r="N49" s="457"/>
      <c r="O49" s="454"/>
      <c r="P49" s="556"/>
      <c r="Q49" s="556"/>
      <c r="R49" s="556"/>
      <c r="S49" s="556"/>
      <c r="T49" s="454"/>
      <c r="U49" s="454"/>
      <c r="V49" s="454"/>
      <c r="W49" s="454"/>
      <c r="X49" s="454"/>
      <c r="Y49" s="455"/>
    </row>
    <row r="50" spans="1:28" ht="19.5" customHeight="1">
      <c r="A50" s="14"/>
      <c r="B50" s="47"/>
      <c r="C50" s="63"/>
      <c r="D50" s="63"/>
      <c r="E50" s="79"/>
      <c r="F50" s="79"/>
      <c r="G50" s="79"/>
      <c r="H50" s="79"/>
      <c r="I50" s="361"/>
      <c r="J50" s="362"/>
      <c r="K50" s="361"/>
      <c r="L50" s="361"/>
      <c r="M50" s="361"/>
      <c r="N50" s="362"/>
      <c r="O50" s="361"/>
      <c r="P50" s="79"/>
      <c r="Q50" s="79"/>
      <c r="R50" s="79"/>
      <c r="S50" s="79"/>
      <c r="T50" s="81"/>
      <c r="U50" s="81"/>
      <c r="V50" s="81"/>
      <c r="W50" s="81"/>
      <c r="X50" s="81"/>
      <c r="Y50" s="9"/>
    </row>
    <row r="51" spans="1:28" ht="19.5" customHeight="1">
      <c r="A51" s="450" t="s">
        <v>41</v>
      </c>
      <c r="B51" s="551" t="s">
        <v>1</v>
      </c>
      <c r="C51" s="468">
        <v>0.40972222222222227</v>
      </c>
      <c r="D51" s="468"/>
      <c r="E51" s="603" t="str">
        <f>I9</f>
        <v>北押原ＦＣ</v>
      </c>
      <c r="F51" s="603"/>
      <c r="G51" s="603"/>
      <c r="H51" s="603"/>
      <c r="I51" s="454">
        <f>K51+K52</f>
        <v>2</v>
      </c>
      <c r="J51" s="457" t="s">
        <v>66</v>
      </c>
      <c r="K51" s="361">
        <v>2</v>
      </c>
      <c r="L51" s="361" t="s">
        <v>67</v>
      </c>
      <c r="M51" s="361">
        <v>0</v>
      </c>
      <c r="N51" s="457" t="s">
        <v>68</v>
      </c>
      <c r="O51" s="454">
        <f>M51+M52</f>
        <v>1</v>
      </c>
      <c r="P51" s="565" t="str">
        <f>L9</f>
        <v>大山フットボールクラブアミーゴ</v>
      </c>
      <c r="Q51" s="565"/>
      <c r="R51" s="565"/>
      <c r="S51" s="565"/>
      <c r="T51" s="454" t="s">
        <v>251</v>
      </c>
      <c r="U51" s="454"/>
      <c r="V51" s="454"/>
      <c r="W51" s="454"/>
      <c r="X51" s="454"/>
      <c r="Y51" s="455"/>
    </row>
    <row r="52" spans="1:28" ht="19.5" customHeight="1">
      <c r="A52" s="450"/>
      <c r="B52" s="551"/>
      <c r="C52" s="468"/>
      <c r="D52" s="468"/>
      <c r="E52" s="603"/>
      <c r="F52" s="603"/>
      <c r="G52" s="603"/>
      <c r="H52" s="603"/>
      <c r="I52" s="454"/>
      <c r="J52" s="457"/>
      <c r="K52" s="361">
        <v>0</v>
      </c>
      <c r="L52" s="361" t="s">
        <v>67</v>
      </c>
      <c r="M52" s="361">
        <v>1</v>
      </c>
      <c r="N52" s="457"/>
      <c r="O52" s="454"/>
      <c r="P52" s="565"/>
      <c r="Q52" s="565"/>
      <c r="R52" s="565"/>
      <c r="S52" s="565"/>
      <c r="T52" s="454"/>
      <c r="U52" s="454"/>
      <c r="V52" s="454"/>
      <c r="W52" s="454"/>
      <c r="X52" s="454"/>
      <c r="Y52" s="455"/>
    </row>
    <row r="53" spans="1:28" ht="19.5" customHeight="1">
      <c r="A53" s="14"/>
      <c r="B53" s="47"/>
      <c r="C53" s="63"/>
      <c r="D53" s="63"/>
      <c r="E53" s="79"/>
      <c r="F53" s="79"/>
      <c r="G53" s="79"/>
      <c r="H53" s="79"/>
      <c r="I53" s="361"/>
      <c r="J53" s="362"/>
      <c r="K53" s="361"/>
      <c r="L53" s="361"/>
      <c r="M53" s="361"/>
      <c r="N53" s="362"/>
      <c r="O53" s="361"/>
      <c r="P53" s="79"/>
      <c r="Q53" s="79"/>
      <c r="R53" s="79"/>
      <c r="S53" s="79"/>
      <c r="T53" s="81"/>
      <c r="U53" s="81"/>
      <c r="V53" s="81"/>
      <c r="W53" s="81"/>
      <c r="X53" s="81"/>
      <c r="Y53" s="9"/>
    </row>
    <row r="54" spans="1:28" ht="19.5" customHeight="1">
      <c r="A54" s="450" t="s">
        <v>65</v>
      </c>
      <c r="B54" s="551" t="s">
        <v>2</v>
      </c>
      <c r="C54" s="468">
        <v>0.44444444444444442</v>
      </c>
      <c r="D54" s="468"/>
      <c r="E54" s="544" t="str">
        <f>M28</f>
        <v>ＣＡ．アトレチコ　佐野</v>
      </c>
      <c r="F54" s="544"/>
      <c r="G54" s="544"/>
      <c r="H54" s="544"/>
      <c r="I54" s="454">
        <f>K54+K55</f>
        <v>6</v>
      </c>
      <c r="J54" s="457" t="s">
        <v>66</v>
      </c>
      <c r="K54" s="361">
        <v>3</v>
      </c>
      <c r="L54" s="361" t="s">
        <v>67</v>
      </c>
      <c r="M54" s="361">
        <v>0</v>
      </c>
      <c r="N54" s="457" t="s">
        <v>68</v>
      </c>
      <c r="O54" s="454">
        <f>M54+M55</f>
        <v>0</v>
      </c>
      <c r="P54" s="565" t="str">
        <f>P28</f>
        <v>高林・青木フットボールクラブ</v>
      </c>
      <c r="Q54" s="565"/>
      <c r="R54" s="565"/>
      <c r="S54" s="565"/>
      <c r="T54" s="454" t="s">
        <v>252</v>
      </c>
      <c r="U54" s="454"/>
      <c r="V54" s="454"/>
      <c r="W54" s="454"/>
      <c r="X54" s="454"/>
      <c r="Y54" s="455"/>
      <c r="AB54" s="82"/>
    </row>
    <row r="55" spans="1:28" ht="19.5" customHeight="1">
      <c r="A55" s="450"/>
      <c r="B55" s="551"/>
      <c r="C55" s="468"/>
      <c r="D55" s="468"/>
      <c r="E55" s="544"/>
      <c r="F55" s="544"/>
      <c r="G55" s="544"/>
      <c r="H55" s="544"/>
      <c r="I55" s="454"/>
      <c r="J55" s="457"/>
      <c r="K55" s="361">
        <v>3</v>
      </c>
      <c r="L55" s="361" t="s">
        <v>67</v>
      </c>
      <c r="M55" s="361">
        <v>0</v>
      </c>
      <c r="N55" s="457"/>
      <c r="O55" s="454"/>
      <c r="P55" s="565"/>
      <c r="Q55" s="565"/>
      <c r="R55" s="565"/>
      <c r="S55" s="565"/>
      <c r="T55" s="454"/>
      <c r="U55" s="454"/>
      <c r="V55" s="454"/>
      <c r="W55" s="454"/>
      <c r="X55" s="454"/>
      <c r="Y55" s="455"/>
    </row>
    <row r="56" spans="1:28" ht="19.5" customHeight="1">
      <c r="A56" s="14"/>
      <c r="B56" s="47"/>
      <c r="C56" s="63"/>
      <c r="D56" s="63"/>
      <c r="E56" s="79"/>
      <c r="F56" s="79"/>
      <c r="G56" s="79"/>
      <c r="H56" s="79"/>
      <c r="I56" s="361"/>
      <c r="J56" s="362"/>
      <c r="K56" s="361"/>
      <c r="L56" s="361"/>
      <c r="M56" s="361"/>
      <c r="N56" s="362"/>
      <c r="O56" s="361"/>
      <c r="P56" s="79"/>
      <c r="Q56" s="79"/>
      <c r="R56" s="79"/>
      <c r="S56" s="79"/>
      <c r="T56" s="81"/>
      <c r="U56" s="81"/>
      <c r="V56" s="81"/>
      <c r="W56" s="81"/>
      <c r="X56" s="81"/>
      <c r="Y56" s="9"/>
    </row>
    <row r="57" spans="1:28" ht="19.5" customHeight="1">
      <c r="A57" s="450" t="s">
        <v>41</v>
      </c>
      <c r="B57" s="551" t="s">
        <v>2</v>
      </c>
      <c r="C57" s="468">
        <v>0.44444444444444442</v>
      </c>
      <c r="D57" s="468"/>
      <c r="E57" s="552" t="str">
        <f>S28</f>
        <v>間東ＦＣミラクルズ</v>
      </c>
      <c r="F57" s="552"/>
      <c r="G57" s="552"/>
      <c r="H57" s="552"/>
      <c r="I57" s="454">
        <f>K57+K58</f>
        <v>1</v>
      </c>
      <c r="J57" s="457" t="s">
        <v>66</v>
      </c>
      <c r="K57" s="361">
        <v>0</v>
      </c>
      <c r="L57" s="361" t="s">
        <v>67</v>
      </c>
      <c r="M57" s="361">
        <v>4</v>
      </c>
      <c r="N57" s="457" t="s">
        <v>68</v>
      </c>
      <c r="O57" s="454">
        <f>M57+M58</f>
        <v>5</v>
      </c>
      <c r="P57" s="604" t="str">
        <f>V28</f>
        <v>高根沢西フットボールクラブ</v>
      </c>
      <c r="Q57" s="604"/>
      <c r="R57" s="604"/>
      <c r="S57" s="604"/>
      <c r="T57" s="454" t="s">
        <v>253</v>
      </c>
      <c r="U57" s="454"/>
      <c r="V57" s="454"/>
      <c r="W57" s="454"/>
      <c r="X57" s="454"/>
      <c r="Y57" s="455"/>
    </row>
    <row r="58" spans="1:28" ht="19.5" customHeight="1">
      <c r="A58" s="450"/>
      <c r="B58" s="551"/>
      <c r="C58" s="468"/>
      <c r="D58" s="468"/>
      <c r="E58" s="552"/>
      <c r="F58" s="552"/>
      <c r="G58" s="552"/>
      <c r="H58" s="552"/>
      <c r="I58" s="454"/>
      <c r="J58" s="457"/>
      <c r="K58" s="361">
        <v>1</v>
      </c>
      <c r="L58" s="361" t="s">
        <v>67</v>
      </c>
      <c r="M58" s="361">
        <v>1</v>
      </c>
      <c r="N58" s="457"/>
      <c r="O58" s="454"/>
      <c r="P58" s="604"/>
      <c r="Q58" s="604"/>
      <c r="R58" s="604"/>
      <c r="S58" s="604"/>
      <c r="T58" s="454"/>
      <c r="U58" s="454"/>
      <c r="V58" s="454"/>
      <c r="W58" s="454"/>
      <c r="X58" s="454"/>
      <c r="Y58" s="455"/>
    </row>
    <row r="59" spans="1:28" ht="19.5" customHeight="1">
      <c r="A59" s="14"/>
      <c r="B59" s="47"/>
      <c r="C59" s="63"/>
      <c r="D59" s="63"/>
      <c r="E59" s="79"/>
      <c r="F59" s="79"/>
      <c r="G59" s="79"/>
      <c r="H59" s="79"/>
      <c r="I59" s="361"/>
      <c r="J59" s="362"/>
      <c r="K59" s="361"/>
      <c r="L59" s="361"/>
      <c r="M59" s="361"/>
      <c r="N59" s="362"/>
      <c r="O59" s="361"/>
      <c r="P59" s="79"/>
      <c r="Q59" s="79"/>
      <c r="R59" s="79"/>
      <c r="S59" s="79"/>
      <c r="T59" s="81"/>
      <c r="U59" s="81"/>
      <c r="V59" s="81"/>
      <c r="W59" s="81"/>
      <c r="X59" s="81"/>
      <c r="Y59" s="9"/>
    </row>
    <row r="60" spans="1:28" ht="19.5" customHeight="1">
      <c r="A60" s="450" t="s">
        <v>65</v>
      </c>
      <c r="B60" s="551" t="s">
        <v>3</v>
      </c>
      <c r="C60" s="468">
        <v>0.47916666666666669</v>
      </c>
      <c r="D60" s="468"/>
      <c r="E60" s="552" t="str">
        <f>E42</f>
        <v>本郷北フットボールクラブ</v>
      </c>
      <c r="F60" s="552"/>
      <c r="G60" s="552"/>
      <c r="H60" s="552"/>
      <c r="I60" s="454">
        <f>K60+K61</f>
        <v>0</v>
      </c>
      <c r="J60" s="457" t="s">
        <v>66</v>
      </c>
      <c r="K60" s="361">
        <v>0</v>
      </c>
      <c r="L60" s="361" t="s">
        <v>67</v>
      </c>
      <c r="M60" s="361">
        <v>2</v>
      </c>
      <c r="N60" s="457" t="s">
        <v>68</v>
      </c>
      <c r="O60" s="454">
        <f>M60+M61</f>
        <v>7</v>
      </c>
      <c r="P60" s="604" t="str">
        <f>V9</f>
        <v>ｕｎｉｏｎ　ｓｐｏｒｔｓ　ｃｌｕｂ（宇河地区2位）</v>
      </c>
      <c r="Q60" s="604"/>
      <c r="R60" s="604"/>
      <c r="S60" s="604"/>
      <c r="T60" s="454" t="s">
        <v>254</v>
      </c>
      <c r="U60" s="454"/>
      <c r="V60" s="454"/>
      <c r="W60" s="454"/>
      <c r="X60" s="454"/>
      <c r="Y60" s="455"/>
    </row>
    <row r="61" spans="1:28" ht="19.5" customHeight="1">
      <c r="A61" s="450"/>
      <c r="B61" s="551"/>
      <c r="C61" s="468"/>
      <c r="D61" s="468"/>
      <c r="E61" s="552"/>
      <c r="F61" s="552"/>
      <c r="G61" s="552"/>
      <c r="H61" s="552"/>
      <c r="I61" s="454"/>
      <c r="J61" s="457"/>
      <c r="K61" s="361">
        <v>0</v>
      </c>
      <c r="L61" s="361" t="s">
        <v>67</v>
      </c>
      <c r="M61" s="361">
        <v>5</v>
      </c>
      <c r="N61" s="457"/>
      <c r="O61" s="454"/>
      <c r="P61" s="604"/>
      <c r="Q61" s="604"/>
      <c r="R61" s="604"/>
      <c r="S61" s="604"/>
      <c r="T61" s="454"/>
      <c r="U61" s="454"/>
      <c r="V61" s="454"/>
      <c r="W61" s="454"/>
      <c r="X61" s="454"/>
      <c r="Y61" s="455"/>
    </row>
    <row r="62" spans="1:28" ht="19.5" customHeight="1">
      <c r="A62" s="14"/>
      <c r="B62" s="84"/>
      <c r="C62" s="1"/>
      <c r="D62" s="1"/>
      <c r="E62" s="44"/>
      <c r="F62" s="44"/>
      <c r="G62" s="44"/>
      <c r="H62" s="44"/>
      <c r="I62" s="142"/>
      <c r="J62" s="142"/>
      <c r="K62" s="142"/>
      <c r="L62" s="142"/>
      <c r="M62" s="142"/>
      <c r="N62" s="142"/>
      <c r="O62" s="142"/>
      <c r="P62" s="44"/>
      <c r="Q62" s="44"/>
      <c r="R62" s="44"/>
      <c r="S62" s="44"/>
      <c r="T62" s="81"/>
      <c r="U62" s="81"/>
      <c r="V62" s="81"/>
      <c r="W62" s="81"/>
      <c r="X62" s="81"/>
    </row>
    <row r="63" spans="1:28" ht="19.5" customHeight="1">
      <c r="A63" s="450" t="s">
        <v>41</v>
      </c>
      <c r="B63" s="551" t="s">
        <v>3</v>
      </c>
      <c r="C63" s="468">
        <v>0.47916666666666669</v>
      </c>
      <c r="D63" s="468"/>
      <c r="E63" s="543" t="str">
        <f>C28</f>
        <v>ＪＦＣアミスタ市貝（芳賀地区1位）</v>
      </c>
      <c r="F63" s="543"/>
      <c r="G63" s="543"/>
      <c r="H63" s="543"/>
      <c r="I63" s="454">
        <f>K63+K64</f>
        <v>1</v>
      </c>
      <c r="J63" s="457" t="s">
        <v>66</v>
      </c>
      <c r="K63" s="361">
        <v>1</v>
      </c>
      <c r="L63" s="361" t="s">
        <v>67</v>
      </c>
      <c r="M63" s="361">
        <v>0</v>
      </c>
      <c r="N63" s="457" t="s">
        <v>68</v>
      </c>
      <c r="O63" s="454">
        <f>M63+M64</f>
        <v>0</v>
      </c>
      <c r="P63" s="552" t="str">
        <f>P45</f>
        <v>ＪＦＣファイターズ</v>
      </c>
      <c r="Q63" s="552"/>
      <c r="R63" s="552"/>
      <c r="S63" s="552"/>
      <c r="T63" s="454" t="s">
        <v>255</v>
      </c>
      <c r="U63" s="454"/>
      <c r="V63" s="454"/>
      <c r="W63" s="454"/>
      <c r="X63" s="454"/>
      <c r="Y63" s="455"/>
    </row>
    <row r="64" spans="1:28" ht="19.5" customHeight="1">
      <c r="A64" s="450"/>
      <c r="B64" s="551"/>
      <c r="C64" s="468"/>
      <c r="D64" s="468"/>
      <c r="E64" s="543"/>
      <c r="F64" s="543"/>
      <c r="G64" s="543"/>
      <c r="H64" s="543"/>
      <c r="I64" s="454"/>
      <c r="J64" s="457"/>
      <c r="K64" s="361">
        <v>0</v>
      </c>
      <c r="L64" s="361" t="s">
        <v>67</v>
      </c>
      <c r="M64" s="361">
        <v>0</v>
      </c>
      <c r="N64" s="457"/>
      <c r="O64" s="454"/>
      <c r="P64" s="552"/>
      <c r="Q64" s="552"/>
      <c r="R64" s="552"/>
      <c r="S64" s="552"/>
      <c r="T64" s="454"/>
      <c r="U64" s="454"/>
      <c r="V64" s="454"/>
      <c r="W64" s="454"/>
      <c r="X64" s="454"/>
      <c r="Y64" s="455"/>
    </row>
    <row r="65" spans="1:25" ht="19.5" customHeight="1">
      <c r="A65" s="14"/>
      <c r="B65" s="84"/>
      <c r="C65" s="1"/>
      <c r="D65" s="1"/>
      <c r="E65" s="44"/>
      <c r="F65" s="44"/>
      <c r="G65" s="44"/>
      <c r="H65" s="44"/>
      <c r="I65" s="142"/>
      <c r="J65" s="142"/>
      <c r="K65" s="142"/>
      <c r="L65" s="142"/>
      <c r="M65" s="142"/>
      <c r="N65" s="142"/>
      <c r="O65" s="142"/>
      <c r="P65" s="44"/>
      <c r="Q65" s="44"/>
      <c r="R65" s="44"/>
      <c r="S65" s="44"/>
      <c r="T65" s="235"/>
      <c r="U65" s="235"/>
      <c r="V65" s="235"/>
      <c r="W65" s="235"/>
      <c r="X65" s="235"/>
    </row>
    <row r="66" spans="1:25" ht="19.5" customHeight="1">
      <c r="A66" s="450" t="s">
        <v>65</v>
      </c>
      <c r="B66" s="551" t="s">
        <v>4</v>
      </c>
      <c r="C66" s="468">
        <v>0.51388888888888895</v>
      </c>
      <c r="D66" s="468"/>
      <c r="E66" s="543" t="str">
        <f>E48</f>
        <v>大田原城山サッカークラブ</v>
      </c>
      <c r="F66" s="543"/>
      <c r="G66" s="543"/>
      <c r="H66" s="543"/>
      <c r="I66" s="454">
        <f>K66+K67</f>
        <v>7</v>
      </c>
      <c r="J66" s="457" t="s">
        <v>66</v>
      </c>
      <c r="K66" s="361">
        <v>3</v>
      </c>
      <c r="L66" s="361" t="s">
        <v>67</v>
      </c>
      <c r="M66" s="361">
        <v>2</v>
      </c>
      <c r="N66" s="457" t="s">
        <v>68</v>
      </c>
      <c r="O66" s="454">
        <f>M66+M67</f>
        <v>2</v>
      </c>
      <c r="P66" s="552" t="str">
        <f>E51</f>
        <v>北押原ＦＣ</v>
      </c>
      <c r="Q66" s="552"/>
      <c r="R66" s="552"/>
      <c r="S66" s="552"/>
      <c r="T66" s="553" t="s">
        <v>256</v>
      </c>
      <c r="U66" s="553"/>
      <c r="V66" s="553"/>
      <c r="W66" s="553"/>
      <c r="X66" s="553"/>
      <c r="Y66" s="455"/>
    </row>
    <row r="67" spans="1:25" ht="19.5" customHeight="1">
      <c r="A67" s="450"/>
      <c r="B67" s="551"/>
      <c r="C67" s="468"/>
      <c r="D67" s="468"/>
      <c r="E67" s="543"/>
      <c r="F67" s="543"/>
      <c r="G67" s="543"/>
      <c r="H67" s="543"/>
      <c r="I67" s="454"/>
      <c r="J67" s="457"/>
      <c r="K67" s="361">
        <v>4</v>
      </c>
      <c r="L67" s="361" t="s">
        <v>67</v>
      </c>
      <c r="M67" s="361">
        <v>0</v>
      </c>
      <c r="N67" s="457"/>
      <c r="O67" s="454"/>
      <c r="P67" s="552"/>
      <c r="Q67" s="552"/>
      <c r="R67" s="552"/>
      <c r="S67" s="552"/>
      <c r="T67" s="553"/>
      <c r="U67" s="553"/>
      <c r="V67" s="553"/>
      <c r="W67" s="553"/>
      <c r="X67" s="553"/>
      <c r="Y67" s="455"/>
    </row>
    <row r="68" spans="1:25" ht="19.5" customHeight="1">
      <c r="A68" s="1"/>
      <c r="B68" s="84"/>
      <c r="C68" s="1"/>
      <c r="D68" s="1"/>
      <c r="E68" s="44"/>
      <c r="F68" s="44"/>
      <c r="G68" s="44"/>
      <c r="H68" s="44"/>
      <c r="I68" s="142"/>
      <c r="J68" s="142"/>
      <c r="K68" s="142"/>
      <c r="L68" s="142"/>
      <c r="M68" s="142"/>
      <c r="N68" s="142"/>
      <c r="O68" s="142"/>
      <c r="P68" s="44"/>
      <c r="Q68" s="44"/>
      <c r="R68" s="44"/>
      <c r="S68" s="44"/>
      <c r="T68" s="235"/>
      <c r="U68" s="235"/>
      <c r="V68" s="235"/>
      <c r="W68" s="235"/>
      <c r="X68" s="235"/>
    </row>
    <row r="69" spans="1:25" ht="19.5" customHeight="1">
      <c r="A69" s="450" t="s">
        <v>682</v>
      </c>
      <c r="B69" s="551" t="s">
        <v>4</v>
      </c>
      <c r="C69" s="468">
        <v>0.51388888888888895</v>
      </c>
      <c r="D69" s="468"/>
      <c r="E69" s="544" t="str">
        <f>E54</f>
        <v>ＣＡ．アトレチコ　佐野</v>
      </c>
      <c r="F69" s="544"/>
      <c r="G69" s="544"/>
      <c r="H69" s="544"/>
      <c r="I69" s="454">
        <f>K69+K70</f>
        <v>5</v>
      </c>
      <c r="J69" s="457" t="s">
        <v>66</v>
      </c>
      <c r="K69" s="361">
        <v>2</v>
      </c>
      <c r="L69" s="361" t="s">
        <v>67</v>
      </c>
      <c r="M69" s="361">
        <v>0</v>
      </c>
      <c r="N69" s="457" t="s">
        <v>68</v>
      </c>
      <c r="O69" s="454">
        <f>M69+M70</f>
        <v>0</v>
      </c>
      <c r="P69" s="555" t="str">
        <f>P57</f>
        <v>高根沢西フットボールクラブ</v>
      </c>
      <c r="Q69" s="555"/>
      <c r="R69" s="555"/>
      <c r="S69" s="555"/>
      <c r="T69" s="553" t="s">
        <v>257</v>
      </c>
      <c r="U69" s="553"/>
      <c r="V69" s="553"/>
      <c r="W69" s="553"/>
      <c r="X69" s="553"/>
      <c r="Y69" s="455"/>
    </row>
    <row r="70" spans="1:25" ht="19.5" customHeight="1">
      <c r="A70" s="450"/>
      <c r="B70" s="551"/>
      <c r="C70" s="468"/>
      <c r="D70" s="468"/>
      <c r="E70" s="544"/>
      <c r="F70" s="544"/>
      <c r="G70" s="544"/>
      <c r="H70" s="544"/>
      <c r="I70" s="454"/>
      <c r="J70" s="457"/>
      <c r="K70" s="361">
        <v>3</v>
      </c>
      <c r="L70" s="361" t="s">
        <v>67</v>
      </c>
      <c r="M70" s="361">
        <v>0</v>
      </c>
      <c r="N70" s="457"/>
      <c r="O70" s="454"/>
      <c r="P70" s="555"/>
      <c r="Q70" s="555"/>
      <c r="R70" s="555"/>
      <c r="S70" s="555"/>
      <c r="T70" s="553"/>
      <c r="U70" s="553"/>
      <c r="V70" s="553"/>
      <c r="W70" s="553"/>
      <c r="X70" s="553"/>
      <c r="Y70" s="455"/>
    </row>
    <row r="71" spans="1:25" ht="19.5" customHeight="1">
      <c r="T71" s="232"/>
      <c r="U71" s="232"/>
      <c r="V71" s="232"/>
      <c r="W71" s="232"/>
      <c r="X71" s="232"/>
    </row>
    <row r="72" spans="1:25" ht="20.100000000000001" customHeight="1">
      <c r="A72" s="12"/>
      <c r="B72" s="14"/>
      <c r="C72" s="12"/>
      <c r="D72" s="12"/>
      <c r="E72" s="14"/>
      <c r="F72" s="14"/>
      <c r="G72" s="14"/>
      <c r="H72" s="14"/>
      <c r="I72" s="85"/>
      <c r="J72" s="38"/>
      <c r="K72" s="37"/>
      <c r="L72" s="37"/>
      <c r="M72" s="37"/>
      <c r="N72" s="38"/>
      <c r="O72" s="85"/>
      <c r="P72" s="14"/>
      <c r="Q72" s="14"/>
      <c r="R72" s="14"/>
      <c r="S72" s="14"/>
      <c r="T72" s="8"/>
      <c r="U72" s="8"/>
      <c r="V72" s="8"/>
      <c r="W72" s="8"/>
      <c r="X72" s="8"/>
      <c r="Y72" s="8"/>
    </row>
    <row r="75" spans="1:25" ht="20.100000000000001" customHeight="1">
      <c r="A75" s="12"/>
      <c r="B75" s="14"/>
      <c r="C75" s="12"/>
      <c r="D75" s="12"/>
      <c r="E75" s="14"/>
      <c r="F75" s="14"/>
      <c r="G75" s="14"/>
      <c r="H75" s="14"/>
      <c r="I75" s="85"/>
      <c r="J75" s="38"/>
      <c r="K75" s="37"/>
      <c r="L75" s="37"/>
      <c r="M75" s="37"/>
      <c r="N75" s="38"/>
      <c r="O75" s="85"/>
      <c r="P75" s="14"/>
      <c r="Q75" s="14"/>
      <c r="R75" s="14"/>
      <c r="S75" s="14"/>
      <c r="T75" s="8"/>
      <c r="U75" s="8"/>
      <c r="V75" s="8"/>
      <c r="W75" s="8"/>
      <c r="X75" s="8"/>
      <c r="Y75" s="8"/>
    </row>
    <row r="78" spans="1:25" ht="20.100000000000001" customHeight="1">
      <c r="A78" s="12"/>
      <c r="B78" s="14"/>
      <c r="C78" s="12"/>
      <c r="D78" s="12"/>
      <c r="E78" s="14"/>
      <c r="F78" s="14"/>
      <c r="G78" s="14"/>
      <c r="H78" s="14"/>
      <c r="I78" s="85"/>
      <c r="J78" s="38"/>
      <c r="K78" s="37"/>
      <c r="L78" s="37"/>
      <c r="M78" s="37"/>
      <c r="N78" s="38"/>
      <c r="O78" s="85"/>
      <c r="P78" s="14"/>
      <c r="Q78" s="14"/>
      <c r="R78" s="14"/>
      <c r="S78" s="14"/>
      <c r="T78" s="8"/>
      <c r="U78" s="8"/>
      <c r="V78" s="8"/>
      <c r="W78" s="8"/>
      <c r="X78" s="8"/>
      <c r="Y78" s="8"/>
    </row>
    <row r="81" spans="1:25" ht="20.100000000000001" customHeight="1">
      <c r="A81" s="12"/>
      <c r="B81" s="12"/>
      <c r="C81" s="12"/>
      <c r="D81" s="12"/>
      <c r="E81" s="14"/>
      <c r="F81" s="14"/>
      <c r="G81" s="14"/>
      <c r="H81" s="14"/>
      <c r="I81" s="86"/>
      <c r="J81" s="12"/>
      <c r="K81" s="12"/>
      <c r="L81" s="12"/>
      <c r="M81" s="12"/>
      <c r="N81" s="12"/>
      <c r="O81" s="86"/>
      <c r="P81" s="14"/>
      <c r="Q81" s="14"/>
      <c r="R81" s="14"/>
      <c r="S81" s="14"/>
      <c r="T81" s="8"/>
      <c r="U81" s="8"/>
      <c r="V81" s="8"/>
      <c r="W81" s="8"/>
      <c r="X81" s="8"/>
      <c r="Y81" s="8"/>
    </row>
    <row r="84" spans="1:25" ht="20.100000000000001" customHeight="1">
      <c r="A84" s="12"/>
      <c r="E84" s="1"/>
      <c r="F84" s="1"/>
      <c r="G84" s="1"/>
      <c r="H84" s="1"/>
      <c r="I84" s="87"/>
      <c r="O84" s="87"/>
      <c r="P84" s="1"/>
      <c r="Q84" s="1"/>
      <c r="R84" s="1"/>
      <c r="S84" s="1"/>
    </row>
  </sheetData>
  <mergeCells count="158">
    <mergeCell ref="A1:D1"/>
    <mergeCell ref="E1:H1"/>
    <mergeCell ref="J1:M1"/>
    <mergeCell ref="O1:Q1"/>
    <mergeCell ref="R1:Y1"/>
    <mergeCell ref="H2:I2"/>
    <mergeCell ref="T2:U2"/>
    <mergeCell ref="F4:J4"/>
    <mergeCell ref="S4:V4"/>
    <mergeCell ref="E21:F21"/>
    <mergeCell ref="Q21:R21"/>
    <mergeCell ref="D23:G23"/>
    <mergeCell ref="P23:T23"/>
    <mergeCell ref="G25:I25"/>
    <mergeCell ref="N25:P25"/>
    <mergeCell ref="D6:F6"/>
    <mergeCell ref="J6:L6"/>
    <mergeCell ref="Q6:S6"/>
    <mergeCell ref="C8:D8"/>
    <mergeCell ref="F8:G8"/>
    <mergeCell ref="I8:J8"/>
    <mergeCell ref="L8:M8"/>
    <mergeCell ref="P8:Q8"/>
    <mergeCell ref="T25:V25"/>
    <mergeCell ref="S8:T8"/>
    <mergeCell ref="V8:W8"/>
    <mergeCell ref="C9:D19"/>
    <mergeCell ref="F9:G19"/>
    <mergeCell ref="I9:J19"/>
    <mergeCell ref="L9:M19"/>
    <mergeCell ref="P9:Q19"/>
    <mergeCell ref="S9:T19"/>
    <mergeCell ref="V9:W19"/>
    <mergeCell ref="V27:W27"/>
    <mergeCell ref="C28:D38"/>
    <mergeCell ref="F28:G38"/>
    <mergeCell ref="I28:J38"/>
    <mergeCell ref="M28:N38"/>
    <mergeCell ref="P28:Q38"/>
    <mergeCell ref="S28:T38"/>
    <mergeCell ref="V28:W38"/>
    <mergeCell ref="C27:D27"/>
    <mergeCell ref="F27:G27"/>
    <mergeCell ref="I27:J27"/>
    <mergeCell ref="M27:N27"/>
    <mergeCell ref="P27:Q27"/>
    <mergeCell ref="S27:T27"/>
    <mergeCell ref="Y54:Y55"/>
    <mergeCell ref="N51:N52"/>
    <mergeCell ref="O51:O52"/>
    <mergeCell ref="T41:X41"/>
    <mergeCell ref="A42:A43"/>
    <mergeCell ref="B42:B43"/>
    <mergeCell ref="C42:D43"/>
    <mergeCell ref="E42:H43"/>
    <mergeCell ref="I42:I43"/>
    <mergeCell ref="J42:J43"/>
    <mergeCell ref="N42:N43"/>
    <mergeCell ref="O42:O43"/>
    <mergeCell ref="P42:S43"/>
    <mergeCell ref="T42:X43"/>
    <mergeCell ref="J48:J49"/>
    <mergeCell ref="N48:N49"/>
    <mergeCell ref="P48:S49"/>
    <mergeCell ref="T48:X49"/>
    <mergeCell ref="Y42:Y43"/>
    <mergeCell ref="A45:A46"/>
    <mergeCell ref="B45:B46"/>
    <mergeCell ref="C45:D46"/>
    <mergeCell ref="E45:H46"/>
    <mergeCell ref="I45:I46"/>
    <mergeCell ref="J45:J46"/>
    <mergeCell ref="N45:N46"/>
    <mergeCell ref="O45:O46"/>
    <mergeCell ref="P45:S46"/>
    <mergeCell ref="T45:X46"/>
    <mergeCell ref="Y45:Y46"/>
    <mergeCell ref="Y48:Y49"/>
    <mergeCell ref="O48:O49"/>
    <mergeCell ref="P51:S52"/>
    <mergeCell ref="T51:X52"/>
    <mergeCell ref="Y51:Y52"/>
    <mergeCell ref="A48:A49"/>
    <mergeCell ref="B48:B49"/>
    <mergeCell ref="C48:D49"/>
    <mergeCell ref="E48:H49"/>
    <mergeCell ref="I48:I49"/>
    <mergeCell ref="J54:J55"/>
    <mergeCell ref="N54:N55"/>
    <mergeCell ref="O54:O55"/>
    <mergeCell ref="P54:S55"/>
    <mergeCell ref="T54:X55"/>
    <mergeCell ref="A51:A52"/>
    <mergeCell ref="B51:B52"/>
    <mergeCell ref="C51:D52"/>
    <mergeCell ref="E51:H52"/>
    <mergeCell ref="I51:I52"/>
    <mergeCell ref="J51:J52"/>
    <mergeCell ref="A54:A55"/>
    <mergeCell ref="B54:B55"/>
    <mergeCell ref="C54:D55"/>
    <mergeCell ref="E54:H55"/>
    <mergeCell ref="I54:I55"/>
    <mergeCell ref="A60:A61"/>
    <mergeCell ref="B60:B61"/>
    <mergeCell ref="C60:D61"/>
    <mergeCell ref="E60:H61"/>
    <mergeCell ref="I60:I61"/>
    <mergeCell ref="A57:A58"/>
    <mergeCell ref="B57:B58"/>
    <mergeCell ref="C57:D58"/>
    <mergeCell ref="E57:H58"/>
    <mergeCell ref="I57:I58"/>
    <mergeCell ref="Y60:Y61"/>
    <mergeCell ref="N57:N58"/>
    <mergeCell ref="O57:O58"/>
    <mergeCell ref="P57:S58"/>
    <mergeCell ref="T57:X58"/>
    <mergeCell ref="Y57:Y58"/>
    <mergeCell ref="J63:J64"/>
    <mergeCell ref="J60:J61"/>
    <mergeCell ref="N60:N61"/>
    <mergeCell ref="O60:O61"/>
    <mergeCell ref="P60:S61"/>
    <mergeCell ref="T60:X61"/>
    <mergeCell ref="J57:J58"/>
    <mergeCell ref="A66:A67"/>
    <mergeCell ref="B66:B67"/>
    <mergeCell ref="C66:D67"/>
    <mergeCell ref="E66:H67"/>
    <mergeCell ref="I66:I67"/>
    <mergeCell ref="A63:A64"/>
    <mergeCell ref="B63:B64"/>
    <mergeCell ref="C63:D64"/>
    <mergeCell ref="E63:H64"/>
    <mergeCell ref="I63:I64"/>
    <mergeCell ref="Y66:Y67"/>
    <mergeCell ref="N63:N64"/>
    <mergeCell ref="O63:O64"/>
    <mergeCell ref="P63:S64"/>
    <mergeCell ref="T63:X64"/>
    <mergeCell ref="Y63:Y64"/>
    <mergeCell ref="J66:J67"/>
    <mergeCell ref="N66:N67"/>
    <mergeCell ref="O66:O67"/>
    <mergeCell ref="P66:S67"/>
    <mergeCell ref="T66:X67"/>
    <mergeCell ref="N69:N70"/>
    <mergeCell ref="O69:O70"/>
    <mergeCell ref="P69:S70"/>
    <mergeCell ref="T69:X70"/>
    <mergeCell ref="Y69:Y70"/>
    <mergeCell ref="A69:A70"/>
    <mergeCell ref="B69:B70"/>
    <mergeCell ref="C69:D70"/>
    <mergeCell ref="E69:H70"/>
    <mergeCell ref="I69:I70"/>
    <mergeCell ref="J69:J70"/>
  </mergeCells>
  <phoneticPr fontId="2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56" firstPageNumber="4294963191" orientation="portrait" horizontalDpi="360" verticalDpi="36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B77"/>
  <sheetViews>
    <sheetView view="pageBreakPreview" zoomScaleNormal="100" zoomScaleSheetLayoutView="100" workbookViewId="0">
      <selection sqref="A1:D1"/>
    </sheetView>
  </sheetViews>
  <sheetFormatPr defaultRowHeight="13.2"/>
  <cols>
    <col min="1" max="25" width="5.6640625" customWidth="1"/>
  </cols>
  <sheetData>
    <row r="1" spans="1:25" ht="25.2" customHeight="1">
      <c r="A1" s="550" t="s">
        <v>227</v>
      </c>
      <c r="B1" s="550"/>
      <c r="C1" s="550"/>
      <c r="D1" s="550"/>
      <c r="E1" s="563">
        <v>44877</v>
      </c>
      <c r="F1" s="478"/>
      <c r="G1" s="478"/>
      <c r="H1" s="478"/>
      <c r="J1" s="478" t="s">
        <v>228</v>
      </c>
      <c r="K1" s="478"/>
      <c r="L1" s="478"/>
      <c r="M1" s="478"/>
      <c r="N1" s="140"/>
      <c r="O1" s="472" t="s">
        <v>205</v>
      </c>
      <c r="P1" s="472"/>
      <c r="Q1" s="472"/>
      <c r="R1" s="478" t="str">
        <f>組み合わせ一覧!R71</f>
        <v>真岡市総合運動公園運動広場</v>
      </c>
      <c r="S1" s="478"/>
      <c r="T1" s="478"/>
      <c r="U1" s="478"/>
      <c r="V1" s="478"/>
      <c r="W1" s="478"/>
      <c r="X1" s="478"/>
      <c r="Y1" s="478"/>
    </row>
    <row r="2" spans="1:25" ht="19.5" customHeight="1">
      <c r="A2" s="12"/>
      <c r="B2" s="48"/>
      <c r="D2" s="48"/>
      <c r="E2" s="48"/>
      <c r="F2" s="557" t="s">
        <v>50</v>
      </c>
      <c r="G2" s="557"/>
      <c r="H2" s="48"/>
      <c r="I2" s="22"/>
      <c r="J2" s="48"/>
      <c r="K2" s="48"/>
      <c r="L2" s="22"/>
      <c r="S2" s="564" t="s">
        <v>51</v>
      </c>
      <c r="T2" s="564"/>
      <c r="U2" s="227"/>
      <c r="W2" s="48"/>
    </row>
    <row r="3" spans="1:25" ht="19.5" customHeight="1">
      <c r="A3" s="67"/>
      <c r="B3" s="67"/>
      <c r="D3" s="228"/>
      <c r="E3" s="68"/>
      <c r="F3" s="68"/>
      <c r="G3" s="69"/>
      <c r="H3" s="68"/>
      <c r="I3" s="67"/>
      <c r="J3" s="67"/>
      <c r="K3" s="7"/>
      <c r="L3" s="23"/>
      <c r="M3" s="23"/>
      <c r="O3" s="7"/>
      <c r="P3" s="67"/>
      <c r="Q3" s="67"/>
      <c r="R3" s="68"/>
      <c r="S3" s="68"/>
      <c r="T3" s="69"/>
      <c r="U3" s="68"/>
      <c r="V3" s="228"/>
      <c r="W3" s="67"/>
    </row>
    <row r="4" spans="1:25" ht="19.5" customHeight="1">
      <c r="A4" s="70"/>
      <c r="B4" s="70"/>
      <c r="D4" s="100"/>
      <c r="E4" s="558" t="s">
        <v>259</v>
      </c>
      <c r="F4" s="559"/>
      <c r="G4" s="559"/>
      <c r="H4" s="560"/>
      <c r="I4" s="70"/>
      <c r="J4" s="70"/>
      <c r="K4" s="70"/>
      <c r="L4" s="70"/>
      <c r="M4" s="70"/>
      <c r="O4" s="70"/>
      <c r="P4" s="70"/>
      <c r="Q4" s="71"/>
      <c r="R4" s="558" t="s">
        <v>260</v>
      </c>
      <c r="S4" s="559"/>
      <c r="T4" s="559"/>
      <c r="U4" s="560"/>
      <c r="V4" s="76"/>
      <c r="W4" s="70"/>
    </row>
    <row r="5" spans="1:25" ht="19.5" customHeight="1">
      <c r="A5" s="70"/>
      <c r="B5" s="70"/>
      <c r="D5" s="100"/>
      <c r="E5" s="76"/>
      <c r="F5" s="70"/>
      <c r="G5" s="70"/>
      <c r="H5" s="73"/>
      <c r="I5" s="72"/>
      <c r="J5" s="72"/>
      <c r="K5" s="70"/>
      <c r="L5" s="70"/>
      <c r="M5" s="70"/>
      <c r="O5" s="70"/>
      <c r="P5" s="70"/>
      <c r="Q5" s="73"/>
      <c r="R5" s="72"/>
      <c r="S5" s="70"/>
      <c r="T5" s="70"/>
      <c r="U5" s="70"/>
      <c r="V5" s="76"/>
      <c r="W5" s="70"/>
    </row>
    <row r="6" spans="1:25" ht="19.5" customHeight="1">
      <c r="A6" s="70"/>
      <c r="B6" s="100"/>
      <c r="D6" s="192"/>
      <c r="E6" s="75"/>
      <c r="F6" s="70"/>
      <c r="G6" s="71"/>
      <c r="H6" s="558" t="s">
        <v>242</v>
      </c>
      <c r="I6" s="559"/>
      <c r="J6" s="560"/>
      <c r="K6" s="76"/>
      <c r="L6" s="70"/>
      <c r="M6" s="70"/>
      <c r="O6" s="71"/>
      <c r="P6" s="558" t="s">
        <v>243</v>
      </c>
      <c r="Q6" s="559"/>
      <c r="R6" s="560"/>
      <c r="S6" s="79"/>
      <c r="T6" s="70"/>
      <c r="U6" s="100"/>
      <c r="V6" s="76"/>
      <c r="W6" s="70"/>
    </row>
    <row r="7" spans="1:25" ht="19.5" customHeight="1">
      <c r="A7" s="12"/>
      <c r="B7" s="16"/>
      <c r="D7" s="21"/>
      <c r="E7" s="17"/>
      <c r="F7" s="12"/>
      <c r="G7" s="18"/>
      <c r="H7" s="225"/>
      <c r="I7" s="14"/>
      <c r="J7" s="226"/>
      <c r="K7" s="17"/>
      <c r="L7" s="12"/>
      <c r="M7" s="12"/>
      <c r="O7" s="18"/>
      <c r="P7" s="225"/>
      <c r="Q7" s="14"/>
      <c r="R7" s="226"/>
      <c r="S7" s="12"/>
      <c r="T7" s="12"/>
      <c r="U7" s="12"/>
      <c r="V7" s="26"/>
      <c r="W7" s="12"/>
    </row>
    <row r="8" spans="1:25" ht="19.5" customHeight="1">
      <c r="A8" s="12"/>
      <c r="B8" s="20"/>
      <c r="D8" s="450">
        <v>1</v>
      </c>
      <c r="E8" s="450"/>
      <c r="F8" s="12"/>
      <c r="G8" s="450">
        <v>2</v>
      </c>
      <c r="H8" s="450"/>
      <c r="I8" s="12"/>
      <c r="J8" s="450">
        <v>3</v>
      </c>
      <c r="K8" s="450"/>
      <c r="L8" s="12"/>
      <c r="M8" s="12"/>
      <c r="O8" s="450">
        <v>4</v>
      </c>
      <c r="P8" s="450"/>
      <c r="Q8" s="12"/>
      <c r="R8" s="450">
        <v>5</v>
      </c>
      <c r="S8" s="450"/>
      <c r="T8" s="12"/>
      <c r="U8" s="450">
        <v>6</v>
      </c>
      <c r="V8" s="450"/>
      <c r="W8" s="20"/>
    </row>
    <row r="9" spans="1:25" ht="19.5" customHeight="1">
      <c r="A9" s="12"/>
      <c r="B9" s="229"/>
      <c r="D9" s="554" t="str">
        <f>組み合わせ一覧!C11</f>
        <v>ともぞうサッカークラブ（トップリーグ1位）</v>
      </c>
      <c r="E9" s="554"/>
      <c r="F9" s="22"/>
      <c r="G9" s="554" t="str">
        <f>組み合わせ一覧!C29</f>
        <v>ＳＡＫＵＲＡ　ＦＯＯＴＢＡＬＬ　ＣＬＵＢ　Ｊｒ</v>
      </c>
      <c r="H9" s="554"/>
      <c r="I9" s="22"/>
      <c r="J9" s="554" t="str">
        <f>組み合わせ一覧!C45</f>
        <v>御厨フットボールクラブ（両毛地区1位）</v>
      </c>
      <c r="K9" s="554"/>
      <c r="L9" s="22"/>
      <c r="M9" s="22"/>
      <c r="N9" s="142"/>
      <c r="O9" s="529" t="str">
        <f>組み合わせ一覧!C47</f>
        <v>国分寺サッカークラブ（下都賀地区1位）</v>
      </c>
      <c r="P9" s="529"/>
      <c r="Q9" s="22"/>
      <c r="R9" s="529" t="str">
        <f>組み合わせ一覧!C67</f>
        <v>ＦＣ中村</v>
      </c>
      <c r="S9" s="529"/>
      <c r="T9" s="22"/>
      <c r="U9" s="554" t="str">
        <f>組み合わせ一覧!C83</f>
        <v>ＦＣがむしゃら（トップリーグ8位）</v>
      </c>
      <c r="V9" s="554"/>
      <c r="W9" s="229"/>
    </row>
    <row r="10" spans="1:25" ht="19.5" customHeight="1">
      <c r="A10" s="12"/>
      <c r="B10" s="229"/>
      <c r="D10" s="554"/>
      <c r="E10" s="554"/>
      <c r="F10" s="22"/>
      <c r="G10" s="554"/>
      <c r="H10" s="554"/>
      <c r="I10" s="22"/>
      <c r="J10" s="554"/>
      <c r="K10" s="554"/>
      <c r="L10" s="22"/>
      <c r="M10" s="22"/>
      <c r="N10" s="142"/>
      <c r="O10" s="529"/>
      <c r="P10" s="529"/>
      <c r="Q10" s="22"/>
      <c r="R10" s="529"/>
      <c r="S10" s="529"/>
      <c r="T10" s="22"/>
      <c r="U10" s="554"/>
      <c r="V10" s="554"/>
      <c r="W10" s="229"/>
    </row>
    <row r="11" spans="1:25" ht="19.5" customHeight="1">
      <c r="A11" s="12"/>
      <c r="B11" s="229"/>
      <c r="D11" s="554"/>
      <c r="E11" s="554"/>
      <c r="F11" s="22"/>
      <c r="G11" s="554"/>
      <c r="H11" s="554"/>
      <c r="I11" s="22"/>
      <c r="J11" s="554"/>
      <c r="K11" s="554"/>
      <c r="L11" s="22"/>
      <c r="M11" s="22"/>
      <c r="N11" s="142"/>
      <c r="O11" s="529"/>
      <c r="P11" s="529"/>
      <c r="Q11" s="22"/>
      <c r="R11" s="529"/>
      <c r="S11" s="529"/>
      <c r="T11" s="22"/>
      <c r="U11" s="554"/>
      <c r="V11" s="554"/>
      <c r="W11" s="229"/>
    </row>
    <row r="12" spans="1:25" ht="19.5" customHeight="1">
      <c r="A12" s="12"/>
      <c r="B12" s="229"/>
      <c r="D12" s="554"/>
      <c r="E12" s="554"/>
      <c r="F12" s="22"/>
      <c r="G12" s="554"/>
      <c r="H12" s="554"/>
      <c r="I12" s="22"/>
      <c r="J12" s="554"/>
      <c r="K12" s="554"/>
      <c r="L12" s="22"/>
      <c r="M12" s="22"/>
      <c r="N12" s="142"/>
      <c r="O12" s="529"/>
      <c r="P12" s="529"/>
      <c r="Q12" s="22"/>
      <c r="R12" s="529"/>
      <c r="S12" s="529"/>
      <c r="T12" s="22"/>
      <c r="U12" s="554"/>
      <c r="V12" s="554"/>
      <c r="W12" s="229"/>
    </row>
    <row r="13" spans="1:25" ht="19.5" customHeight="1">
      <c r="A13" s="12"/>
      <c r="B13" s="229"/>
      <c r="D13" s="554"/>
      <c r="E13" s="554"/>
      <c r="F13" s="22"/>
      <c r="G13" s="554"/>
      <c r="H13" s="554"/>
      <c r="I13" s="22"/>
      <c r="J13" s="554"/>
      <c r="K13" s="554"/>
      <c r="L13" s="22"/>
      <c r="M13" s="22"/>
      <c r="N13" s="142"/>
      <c r="O13" s="529"/>
      <c r="P13" s="529"/>
      <c r="Q13" s="22"/>
      <c r="R13" s="529"/>
      <c r="S13" s="529"/>
      <c r="T13" s="22"/>
      <c r="U13" s="554"/>
      <c r="V13" s="554"/>
      <c r="W13" s="229"/>
    </row>
    <row r="14" spans="1:25" ht="19.5" customHeight="1">
      <c r="A14" s="12"/>
      <c r="B14" s="229"/>
      <c r="D14" s="554"/>
      <c r="E14" s="554"/>
      <c r="F14" s="22"/>
      <c r="G14" s="554"/>
      <c r="H14" s="554"/>
      <c r="I14" s="22"/>
      <c r="J14" s="554"/>
      <c r="K14" s="554"/>
      <c r="L14" s="22"/>
      <c r="M14" s="22"/>
      <c r="N14" s="142"/>
      <c r="O14" s="529"/>
      <c r="P14" s="529"/>
      <c r="Q14" s="22"/>
      <c r="R14" s="529"/>
      <c r="S14" s="529"/>
      <c r="T14" s="22"/>
      <c r="U14" s="554"/>
      <c r="V14" s="554"/>
      <c r="W14" s="229"/>
    </row>
    <row r="15" spans="1:25" ht="19.5" customHeight="1">
      <c r="A15" s="12"/>
      <c r="B15" s="229"/>
      <c r="D15" s="554"/>
      <c r="E15" s="554"/>
      <c r="F15" s="22"/>
      <c r="G15" s="554"/>
      <c r="H15" s="554"/>
      <c r="I15" s="22"/>
      <c r="J15" s="554"/>
      <c r="K15" s="554"/>
      <c r="L15" s="22"/>
      <c r="M15" s="22"/>
      <c r="N15" s="142"/>
      <c r="O15" s="529"/>
      <c r="P15" s="529"/>
      <c r="Q15" s="22"/>
      <c r="R15" s="529"/>
      <c r="S15" s="529"/>
      <c r="T15" s="22"/>
      <c r="U15" s="554"/>
      <c r="V15" s="554"/>
      <c r="W15" s="229"/>
    </row>
    <row r="16" spans="1:25" ht="19.5" customHeight="1">
      <c r="A16" s="12"/>
      <c r="B16" s="229"/>
      <c r="D16" s="554"/>
      <c r="E16" s="554"/>
      <c r="F16" s="22"/>
      <c r="G16" s="554"/>
      <c r="H16" s="554"/>
      <c r="I16" s="22"/>
      <c r="J16" s="554"/>
      <c r="K16" s="554"/>
      <c r="L16" s="22"/>
      <c r="M16" s="22"/>
      <c r="N16" s="142"/>
      <c r="O16" s="529"/>
      <c r="P16" s="529"/>
      <c r="Q16" s="22"/>
      <c r="R16" s="529"/>
      <c r="S16" s="529"/>
      <c r="T16" s="22"/>
      <c r="U16" s="554"/>
      <c r="V16" s="554"/>
      <c r="W16" s="229"/>
    </row>
    <row r="17" spans="1:23" ht="19.5" customHeight="1">
      <c r="A17" s="12"/>
      <c r="B17" s="229"/>
      <c r="D17" s="554"/>
      <c r="E17" s="554"/>
      <c r="F17" s="22"/>
      <c r="G17" s="554"/>
      <c r="H17" s="554"/>
      <c r="I17" s="22"/>
      <c r="J17" s="554"/>
      <c r="K17" s="554"/>
      <c r="L17" s="22"/>
      <c r="M17" s="22"/>
      <c r="N17" s="142"/>
      <c r="O17" s="529"/>
      <c r="P17" s="529"/>
      <c r="Q17" s="22"/>
      <c r="R17" s="529"/>
      <c r="S17" s="529"/>
      <c r="T17" s="22"/>
      <c r="U17" s="554"/>
      <c r="V17" s="554"/>
      <c r="W17" s="229"/>
    </row>
    <row r="18" spans="1:23" ht="19.5" customHeight="1">
      <c r="A18" s="12"/>
      <c r="B18" s="229"/>
      <c r="D18" s="554"/>
      <c r="E18" s="554"/>
      <c r="F18" s="22"/>
      <c r="G18" s="554"/>
      <c r="H18" s="554"/>
      <c r="I18" s="22"/>
      <c r="J18" s="554"/>
      <c r="K18" s="554"/>
      <c r="L18" s="22"/>
      <c r="M18" s="22"/>
      <c r="N18" s="142"/>
      <c r="O18" s="529"/>
      <c r="P18" s="529"/>
      <c r="Q18" s="22"/>
      <c r="R18" s="529"/>
      <c r="S18" s="529"/>
      <c r="T18" s="22"/>
      <c r="U18" s="554"/>
      <c r="V18" s="554"/>
      <c r="W18" s="229"/>
    </row>
    <row r="19" spans="1:23" ht="19.5" customHeight="1">
      <c r="A19" s="12"/>
      <c r="B19" s="229"/>
      <c r="D19" s="554"/>
      <c r="E19" s="554"/>
      <c r="F19" s="22"/>
      <c r="G19" s="554"/>
      <c r="H19" s="554"/>
      <c r="I19" s="22"/>
      <c r="J19" s="554"/>
      <c r="K19" s="554"/>
      <c r="L19" s="22"/>
      <c r="M19" s="22"/>
      <c r="N19" s="142"/>
      <c r="O19" s="529"/>
      <c r="P19" s="529"/>
      <c r="Q19" s="22"/>
      <c r="R19" s="529"/>
      <c r="S19" s="529"/>
      <c r="T19" s="22"/>
      <c r="U19" s="554"/>
      <c r="V19" s="554"/>
      <c r="W19" s="229"/>
    </row>
    <row r="20" spans="1:23" ht="19.5" customHeight="1">
      <c r="A20" s="12"/>
      <c r="B20" s="48"/>
      <c r="D20" s="48"/>
      <c r="E20" s="48"/>
      <c r="F20" s="557" t="s">
        <v>57</v>
      </c>
      <c r="G20" s="557"/>
      <c r="H20" s="48"/>
      <c r="I20" s="22"/>
      <c r="J20" s="48"/>
      <c r="K20" s="48"/>
      <c r="L20" s="22"/>
      <c r="S20" s="564" t="s">
        <v>58</v>
      </c>
      <c r="T20" s="564"/>
      <c r="U20" s="227"/>
      <c r="W20" s="48"/>
    </row>
    <row r="21" spans="1:23" ht="19.5" customHeight="1">
      <c r="A21" s="67"/>
      <c r="B21" s="67"/>
      <c r="D21" s="228"/>
      <c r="E21" s="68"/>
      <c r="F21" s="68"/>
      <c r="G21" s="69"/>
      <c r="H21" s="68"/>
      <c r="I21" s="67"/>
      <c r="J21" s="67"/>
      <c r="K21" s="7"/>
      <c r="L21" s="23"/>
      <c r="M21" s="23"/>
      <c r="O21" s="7"/>
      <c r="P21" s="67"/>
      <c r="Q21" s="67"/>
      <c r="R21" s="68"/>
      <c r="S21" s="68"/>
      <c r="T21" s="69"/>
      <c r="U21" s="68"/>
      <c r="V21" s="228"/>
      <c r="W21" s="67"/>
    </row>
    <row r="22" spans="1:23" ht="19.5" customHeight="1">
      <c r="A22" s="70"/>
      <c r="B22" s="70"/>
      <c r="D22" s="100"/>
      <c r="E22" s="558" t="s">
        <v>261</v>
      </c>
      <c r="F22" s="559"/>
      <c r="G22" s="559"/>
      <c r="H22" s="560"/>
      <c r="I22" s="70"/>
      <c r="J22" s="70"/>
      <c r="K22" s="70"/>
      <c r="L22" s="70"/>
      <c r="M22" s="70"/>
      <c r="O22" s="70"/>
      <c r="P22" s="70"/>
      <c r="Q22" s="71"/>
      <c r="R22" s="558" t="s">
        <v>262</v>
      </c>
      <c r="S22" s="559"/>
      <c r="T22" s="559"/>
      <c r="U22" s="560"/>
      <c r="V22" s="76"/>
      <c r="W22" s="70"/>
    </row>
    <row r="23" spans="1:23" ht="19.5" customHeight="1">
      <c r="A23" s="70"/>
      <c r="B23" s="70"/>
      <c r="D23" s="100"/>
      <c r="E23" s="76"/>
      <c r="F23" s="70"/>
      <c r="G23" s="70"/>
      <c r="H23" s="73"/>
      <c r="I23" s="72"/>
      <c r="J23" s="72"/>
      <c r="K23" s="70"/>
      <c r="L23" s="70"/>
      <c r="M23" s="70"/>
      <c r="O23" s="70"/>
      <c r="P23" s="70"/>
      <c r="Q23" s="73"/>
      <c r="R23" s="72"/>
      <c r="S23" s="70"/>
      <c r="T23" s="70"/>
      <c r="U23" s="70"/>
      <c r="V23" s="76"/>
      <c r="W23" s="70"/>
    </row>
    <row r="24" spans="1:23" ht="19.5" customHeight="1">
      <c r="A24" s="70"/>
      <c r="B24" s="100"/>
      <c r="D24" s="192"/>
      <c r="E24" s="75"/>
      <c r="F24" s="70"/>
      <c r="G24" s="71"/>
      <c r="H24" s="558" t="s">
        <v>244</v>
      </c>
      <c r="I24" s="559"/>
      <c r="J24" s="560"/>
      <c r="K24" s="76"/>
      <c r="L24" s="70"/>
      <c r="M24" s="70"/>
      <c r="O24" s="71"/>
      <c r="P24" s="558" t="s">
        <v>258</v>
      </c>
      <c r="Q24" s="559"/>
      <c r="R24" s="560"/>
      <c r="S24" s="79"/>
      <c r="T24" s="70"/>
      <c r="U24" s="100"/>
      <c r="V24" s="76"/>
      <c r="W24" s="70"/>
    </row>
    <row r="25" spans="1:23" ht="19.5" customHeight="1">
      <c r="A25" s="12"/>
      <c r="B25" s="16"/>
      <c r="D25" s="21"/>
      <c r="E25" s="17"/>
      <c r="F25" s="12"/>
      <c r="G25" s="18"/>
      <c r="H25" s="225"/>
      <c r="I25" s="14"/>
      <c r="J25" s="226"/>
      <c r="K25" s="17"/>
      <c r="L25" s="12"/>
      <c r="M25" s="12"/>
      <c r="O25" s="18"/>
      <c r="P25" s="225"/>
      <c r="Q25" s="14"/>
      <c r="R25" s="226"/>
      <c r="S25" s="12"/>
      <c r="T25" s="12"/>
      <c r="U25" s="12"/>
      <c r="V25" s="26"/>
      <c r="W25" s="12"/>
    </row>
    <row r="26" spans="1:23" ht="19.5" customHeight="1">
      <c r="A26" s="12"/>
      <c r="B26" s="20"/>
      <c r="D26" s="450">
        <v>7</v>
      </c>
      <c r="E26" s="450"/>
      <c r="F26" s="12"/>
      <c r="G26" s="450">
        <v>8</v>
      </c>
      <c r="H26" s="450"/>
      <c r="I26" s="12"/>
      <c r="J26" s="450">
        <v>9</v>
      </c>
      <c r="K26" s="450"/>
      <c r="L26" s="12"/>
      <c r="M26" s="12"/>
      <c r="O26" s="450">
        <v>10</v>
      </c>
      <c r="P26" s="450"/>
      <c r="Q26" s="12"/>
      <c r="R26" s="450">
        <v>11</v>
      </c>
      <c r="S26" s="450"/>
      <c r="T26" s="12"/>
      <c r="U26" s="450">
        <v>12</v>
      </c>
      <c r="V26" s="450"/>
      <c r="W26" s="20"/>
    </row>
    <row r="27" spans="1:23" ht="19.5" customHeight="1">
      <c r="A27" s="12"/>
      <c r="B27" s="229"/>
      <c r="D27" s="566" t="str">
        <f>組み合わせ一覧!C85</f>
        <v>Ｊ－ＳＰＯＲＴＳ　ＦＯＯＴＢＡＬＬ　ＣＬＵＢ（トップリーグ5位）</v>
      </c>
      <c r="E27" s="566"/>
      <c r="F27" s="22"/>
      <c r="G27" s="529" t="str">
        <f>組み合わせ一覧!C99</f>
        <v>足利サッカークラブジュニア</v>
      </c>
      <c r="H27" s="529"/>
      <c r="I27" s="22"/>
      <c r="J27" s="521" t="str">
        <f>組み合わせ一覧!C119</f>
        <v>ＫＯＨＡＲＵ　ＰＲＯＵＤ栃木フットボールクラブ（北那須地区1位）</v>
      </c>
      <c r="K27" s="521"/>
      <c r="L27" s="22"/>
      <c r="M27" s="22"/>
      <c r="N27" s="142"/>
      <c r="O27" s="529" t="str">
        <f>組み合わせ一覧!C121</f>
        <v>栃木ＳＣ　Ｕ－１２（宇河地区1位）</v>
      </c>
      <c r="P27" s="529"/>
      <c r="Q27" s="22"/>
      <c r="R27" s="529" t="str">
        <f>組み合わせ一覧!C139</f>
        <v>清原サッカースポーツ少年団</v>
      </c>
      <c r="S27" s="529"/>
      <c r="T27" s="22"/>
      <c r="U27" s="523" t="str">
        <f>組み合わせ一覧!C155</f>
        <v>ＦＣ　Ａｖａｎｃｅ（トップリーグ4位）</v>
      </c>
      <c r="V27" s="523"/>
      <c r="W27" s="229"/>
    </row>
    <row r="28" spans="1:23" ht="19.5" customHeight="1">
      <c r="A28" s="12"/>
      <c r="B28" s="229"/>
      <c r="D28" s="566"/>
      <c r="E28" s="566"/>
      <c r="F28" s="22"/>
      <c r="G28" s="529"/>
      <c r="H28" s="529"/>
      <c r="I28" s="22"/>
      <c r="J28" s="521"/>
      <c r="K28" s="521"/>
      <c r="L28" s="22"/>
      <c r="M28" s="22"/>
      <c r="N28" s="142"/>
      <c r="O28" s="529"/>
      <c r="P28" s="529"/>
      <c r="Q28" s="22"/>
      <c r="R28" s="529"/>
      <c r="S28" s="529"/>
      <c r="T28" s="22"/>
      <c r="U28" s="523"/>
      <c r="V28" s="523"/>
      <c r="W28" s="229"/>
    </row>
    <row r="29" spans="1:23" ht="19.5" customHeight="1">
      <c r="A29" s="12"/>
      <c r="B29" s="229"/>
      <c r="D29" s="566"/>
      <c r="E29" s="566"/>
      <c r="F29" s="22"/>
      <c r="G29" s="529"/>
      <c r="H29" s="529"/>
      <c r="I29" s="22"/>
      <c r="J29" s="521"/>
      <c r="K29" s="521"/>
      <c r="L29" s="22"/>
      <c r="M29" s="22"/>
      <c r="N29" s="142"/>
      <c r="O29" s="529"/>
      <c r="P29" s="529"/>
      <c r="Q29" s="22"/>
      <c r="R29" s="529"/>
      <c r="S29" s="529"/>
      <c r="T29" s="22"/>
      <c r="U29" s="523"/>
      <c r="V29" s="523"/>
      <c r="W29" s="229"/>
    </row>
    <row r="30" spans="1:23" ht="19.5" customHeight="1">
      <c r="A30" s="12"/>
      <c r="B30" s="229"/>
      <c r="D30" s="566"/>
      <c r="E30" s="566"/>
      <c r="F30" s="22"/>
      <c r="G30" s="529"/>
      <c r="H30" s="529"/>
      <c r="I30" s="22"/>
      <c r="J30" s="521"/>
      <c r="K30" s="521"/>
      <c r="L30" s="22"/>
      <c r="M30" s="22"/>
      <c r="N30" s="142"/>
      <c r="O30" s="529"/>
      <c r="P30" s="529"/>
      <c r="Q30" s="22"/>
      <c r="R30" s="529"/>
      <c r="S30" s="529"/>
      <c r="T30" s="22"/>
      <c r="U30" s="523"/>
      <c r="V30" s="523"/>
      <c r="W30" s="229"/>
    </row>
    <row r="31" spans="1:23" ht="19.5" customHeight="1">
      <c r="A31" s="12"/>
      <c r="B31" s="229"/>
      <c r="D31" s="566"/>
      <c r="E31" s="566"/>
      <c r="F31" s="22"/>
      <c r="G31" s="529"/>
      <c r="H31" s="529"/>
      <c r="I31" s="22"/>
      <c r="J31" s="521"/>
      <c r="K31" s="521"/>
      <c r="L31" s="22"/>
      <c r="M31" s="22"/>
      <c r="N31" s="142"/>
      <c r="O31" s="529"/>
      <c r="P31" s="529"/>
      <c r="Q31" s="22"/>
      <c r="R31" s="529"/>
      <c r="S31" s="529"/>
      <c r="T31" s="22"/>
      <c r="U31" s="523"/>
      <c r="V31" s="523"/>
      <c r="W31" s="229"/>
    </row>
    <row r="32" spans="1:23" ht="19.5" customHeight="1">
      <c r="A32" s="12"/>
      <c r="B32" s="229"/>
      <c r="D32" s="566"/>
      <c r="E32" s="566"/>
      <c r="F32" s="22"/>
      <c r="G32" s="529"/>
      <c r="H32" s="529"/>
      <c r="I32" s="22"/>
      <c r="J32" s="521"/>
      <c r="K32" s="521"/>
      <c r="L32" s="22"/>
      <c r="M32" s="22"/>
      <c r="N32" s="142"/>
      <c r="O32" s="529"/>
      <c r="P32" s="529"/>
      <c r="Q32" s="22"/>
      <c r="R32" s="529"/>
      <c r="S32" s="529"/>
      <c r="T32" s="22"/>
      <c r="U32" s="523"/>
      <c r="V32" s="523"/>
      <c r="W32" s="229"/>
    </row>
    <row r="33" spans="1:28" ht="19.5" customHeight="1">
      <c r="A33" s="12"/>
      <c r="B33" s="229"/>
      <c r="D33" s="566"/>
      <c r="E33" s="566"/>
      <c r="F33" s="22"/>
      <c r="G33" s="529"/>
      <c r="H33" s="529"/>
      <c r="I33" s="22"/>
      <c r="J33" s="521"/>
      <c r="K33" s="521"/>
      <c r="L33" s="22"/>
      <c r="M33" s="22"/>
      <c r="N33" s="142"/>
      <c r="O33" s="529"/>
      <c r="P33" s="529"/>
      <c r="Q33" s="22"/>
      <c r="R33" s="529"/>
      <c r="S33" s="529"/>
      <c r="T33" s="22"/>
      <c r="U33" s="523"/>
      <c r="V33" s="523"/>
      <c r="W33" s="229"/>
    </row>
    <row r="34" spans="1:28" ht="19.5" customHeight="1">
      <c r="A34" s="12"/>
      <c r="B34" s="229"/>
      <c r="D34" s="566"/>
      <c r="E34" s="566"/>
      <c r="F34" s="22"/>
      <c r="G34" s="529"/>
      <c r="H34" s="529"/>
      <c r="I34" s="22"/>
      <c r="J34" s="521"/>
      <c r="K34" s="521"/>
      <c r="L34" s="22"/>
      <c r="M34" s="22"/>
      <c r="N34" s="142"/>
      <c r="O34" s="529"/>
      <c r="P34" s="529"/>
      <c r="Q34" s="22"/>
      <c r="R34" s="529"/>
      <c r="S34" s="529"/>
      <c r="T34" s="22"/>
      <c r="U34" s="523"/>
      <c r="V34" s="523"/>
      <c r="W34" s="229"/>
    </row>
    <row r="35" spans="1:28" ht="19.5" customHeight="1">
      <c r="A35" s="12"/>
      <c r="B35" s="229"/>
      <c r="D35" s="566"/>
      <c r="E35" s="566"/>
      <c r="F35" s="22"/>
      <c r="G35" s="529"/>
      <c r="H35" s="529"/>
      <c r="I35" s="22"/>
      <c r="J35" s="521"/>
      <c r="K35" s="521"/>
      <c r="L35" s="22"/>
      <c r="M35" s="22"/>
      <c r="N35" s="142"/>
      <c r="O35" s="529"/>
      <c r="P35" s="529"/>
      <c r="Q35" s="22"/>
      <c r="R35" s="529"/>
      <c r="S35" s="529"/>
      <c r="T35" s="22"/>
      <c r="U35" s="523"/>
      <c r="V35" s="523"/>
      <c r="W35" s="229"/>
    </row>
    <row r="36" spans="1:28" ht="19.5" customHeight="1">
      <c r="A36" s="12"/>
      <c r="B36" s="229"/>
      <c r="D36" s="566"/>
      <c r="E36" s="566"/>
      <c r="F36" s="22"/>
      <c r="G36" s="529"/>
      <c r="H36" s="529"/>
      <c r="I36" s="22"/>
      <c r="J36" s="521"/>
      <c r="K36" s="521"/>
      <c r="L36" s="22"/>
      <c r="M36" s="22"/>
      <c r="N36" s="142"/>
      <c r="O36" s="529"/>
      <c r="P36" s="529"/>
      <c r="Q36" s="22"/>
      <c r="R36" s="529"/>
      <c r="S36" s="529"/>
      <c r="T36" s="22"/>
      <c r="U36" s="523"/>
      <c r="V36" s="523"/>
      <c r="W36" s="229"/>
    </row>
    <row r="37" spans="1:28" ht="19.5" customHeight="1">
      <c r="A37" s="12"/>
      <c r="B37" s="229"/>
      <c r="D37" s="566"/>
      <c r="E37" s="566"/>
      <c r="F37" s="22"/>
      <c r="G37" s="529"/>
      <c r="H37" s="529"/>
      <c r="I37" s="22"/>
      <c r="J37" s="521"/>
      <c r="K37" s="521"/>
      <c r="L37" s="22"/>
      <c r="M37" s="22"/>
      <c r="N37" s="142"/>
      <c r="O37" s="529"/>
      <c r="P37" s="529"/>
      <c r="Q37" s="22"/>
      <c r="R37" s="529"/>
      <c r="S37" s="529"/>
      <c r="T37" s="22"/>
      <c r="U37" s="523"/>
      <c r="V37" s="523"/>
      <c r="W37" s="229"/>
    </row>
    <row r="38" spans="1:28" ht="19.5" customHeight="1">
      <c r="A38" s="8"/>
      <c r="B38" s="8"/>
      <c r="C38" s="8"/>
      <c r="D38" s="8"/>
      <c r="E38" s="8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8"/>
      <c r="X38" s="8"/>
      <c r="Y38" s="8"/>
    </row>
    <row r="39" spans="1:28" ht="19.5" customHeight="1"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Y39" s="80"/>
    </row>
    <row r="40" spans="1:28" ht="19.5" customHeight="1">
      <c r="A40" s="80" t="s">
        <v>64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508" t="s">
        <v>245</v>
      </c>
      <c r="U40" s="508"/>
      <c r="V40" s="508"/>
      <c r="W40" s="508"/>
      <c r="X40" s="508"/>
      <c r="Y40" s="80"/>
    </row>
    <row r="41" spans="1:28" ht="19.5" customHeight="1">
      <c r="A41" s="450" t="s">
        <v>65</v>
      </c>
      <c r="B41" s="551" t="s">
        <v>0</v>
      </c>
      <c r="C41" s="468">
        <v>0.375</v>
      </c>
      <c r="D41" s="468"/>
      <c r="E41" s="556" t="str">
        <f>G9</f>
        <v>ＳＡＫＵＲＡ　ＦＯＯＴＢＡＬＬ　ＣＬＵＢ　Ｊｒ</v>
      </c>
      <c r="F41" s="556"/>
      <c r="G41" s="556"/>
      <c r="H41" s="556"/>
      <c r="I41" s="454">
        <f>K41+K42</f>
        <v>0</v>
      </c>
      <c r="J41" s="457" t="s">
        <v>66</v>
      </c>
      <c r="K41" s="361"/>
      <c r="L41" s="361" t="s">
        <v>67</v>
      </c>
      <c r="M41" s="361"/>
      <c r="N41" s="457" t="s">
        <v>68</v>
      </c>
      <c r="O41" s="454">
        <f>M41+M42</f>
        <v>0</v>
      </c>
      <c r="P41" s="555" t="str">
        <f>J9</f>
        <v>御厨フットボールクラブ（両毛地区1位）</v>
      </c>
      <c r="Q41" s="555"/>
      <c r="R41" s="555"/>
      <c r="S41" s="555"/>
      <c r="T41" s="454" t="s">
        <v>267</v>
      </c>
      <c r="U41" s="454"/>
      <c r="V41" s="454"/>
      <c r="W41" s="454"/>
      <c r="X41" s="454"/>
      <c r="Y41" s="455"/>
      <c r="AB41" s="82"/>
    </row>
    <row r="42" spans="1:28" ht="19.5" customHeight="1">
      <c r="A42" s="450"/>
      <c r="B42" s="551"/>
      <c r="C42" s="468"/>
      <c r="D42" s="468"/>
      <c r="E42" s="556"/>
      <c r="F42" s="556"/>
      <c r="G42" s="556"/>
      <c r="H42" s="556"/>
      <c r="I42" s="454"/>
      <c r="J42" s="457"/>
      <c r="K42" s="361"/>
      <c r="L42" s="361" t="s">
        <v>67</v>
      </c>
      <c r="M42" s="361"/>
      <c r="N42" s="457"/>
      <c r="O42" s="454"/>
      <c r="P42" s="555"/>
      <c r="Q42" s="555"/>
      <c r="R42" s="555"/>
      <c r="S42" s="555"/>
      <c r="T42" s="454"/>
      <c r="U42" s="454"/>
      <c r="V42" s="454"/>
      <c r="W42" s="454"/>
      <c r="X42" s="454"/>
      <c r="Y42" s="455"/>
    </row>
    <row r="43" spans="1:28" ht="19.5" customHeight="1">
      <c r="A43" s="14"/>
      <c r="B43" s="47"/>
      <c r="C43" s="63"/>
      <c r="D43" s="63"/>
      <c r="E43" s="79"/>
      <c r="F43" s="79"/>
      <c r="G43" s="79"/>
      <c r="H43" s="79"/>
      <c r="I43" s="361"/>
      <c r="J43" s="362"/>
      <c r="K43" s="361"/>
      <c r="L43" s="361"/>
      <c r="M43" s="361"/>
      <c r="N43" s="362"/>
      <c r="O43" s="361"/>
      <c r="P43" s="79"/>
      <c r="Q43" s="79"/>
      <c r="R43" s="79"/>
      <c r="S43" s="79"/>
      <c r="T43" s="81"/>
      <c r="U43" s="81"/>
      <c r="V43" s="81"/>
      <c r="W43" s="81"/>
      <c r="X43" s="81"/>
      <c r="Y43" s="9"/>
    </row>
    <row r="44" spans="1:28" ht="19.5" customHeight="1">
      <c r="A44" s="450" t="s">
        <v>41</v>
      </c>
      <c r="B44" s="551" t="s">
        <v>0</v>
      </c>
      <c r="C44" s="468">
        <v>0.375</v>
      </c>
      <c r="D44" s="468"/>
      <c r="E44" s="555" t="str">
        <f>O9</f>
        <v>国分寺サッカークラブ（下都賀地区1位）</v>
      </c>
      <c r="F44" s="555"/>
      <c r="G44" s="555"/>
      <c r="H44" s="555"/>
      <c r="I44" s="454">
        <f>K44+K45</f>
        <v>0</v>
      </c>
      <c r="J44" s="457" t="s">
        <v>66</v>
      </c>
      <c r="K44" s="361"/>
      <c r="L44" s="361" t="s">
        <v>67</v>
      </c>
      <c r="M44" s="361"/>
      <c r="N44" s="457" t="s">
        <v>68</v>
      </c>
      <c r="O44" s="454">
        <f>M44+M45</f>
        <v>0</v>
      </c>
      <c r="P44" s="552" t="str">
        <f>R9</f>
        <v>ＦＣ中村</v>
      </c>
      <c r="Q44" s="552"/>
      <c r="R44" s="552"/>
      <c r="S44" s="552"/>
      <c r="T44" s="454" t="s">
        <v>268</v>
      </c>
      <c r="U44" s="454"/>
      <c r="V44" s="454"/>
      <c r="W44" s="454"/>
      <c r="X44" s="454"/>
      <c r="Y44" s="455"/>
    </row>
    <row r="45" spans="1:28" ht="19.5" customHeight="1">
      <c r="A45" s="450"/>
      <c r="B45" s="551"/>
      <c r="C45" s="468"/>
      <c r="D45" s="468"/>
      <c r="E45" s="555"/>
      <c r="F45" s="555"/>
      <c r="G45" s="555"/>
      <c r="H45" s="555"/>
      <c r="I45" s="454"/>
      <c r="J45" s="457"/>
      <c r="K45" s="361"/>
      <c r="L45" s="361" t="s">
        <v>67</v>
      </c>
      <c r="M45" s="361"/>
      <c r="N45" s="457"/>
      <c r="O45" s="454"/>
      <c r="P45" s="552"/>
      <c r="Q45" s="552"/>
      <c r="R45" s="552"/>
      <c r="S45" s="552"/>
      <c r="T45" s="454"/>
      <c r="U45" s="454"/>
      <c r="V45" s="454"/>
      <c r="W45" s="454"/>
      <c r="X45" s="454"/>
      <c r="Y45" s="455"/>
    </row>
    <row r="46" spans="1:28" ht="19.5" customHeight="1">
      <c r="A46" s="14"/>
      <c r="B46" s="47"/>
      <c r="C46" s="63"/>
      <c r="D46" s="63"/>
      <c r="E46" s="79"/>
      <c r="F46" s="79"/>
      <c r="G46" s="79"/>
      <c r="H46" s="79"/>
      <c r="I46" s="361"/>
      <c r="J46" s="362"/>
      <c r="K46" s="361"/>
      <c r="L46" s="361"/>
      <c r="M46" s="361"/>
      <c r="N46" s="362"/>
      <c r="O46" s="361"/>
      <c r="P46" s="79"/>
      <c r="Q46" s="79"/>
      <c r="R46" s="79"/>
      <c r="S46" s="79"/>
      <c r="T46" s="81"/>
      <c r="U46" s="81"/>
      <c r="V46" s="81"/>
      <c r="W46" s="81"/>
      <c r="X46" s="81"/>
      <c r="Y46" s="9"/>
    </row>
    <row r="47" spans="1:28" ht="19.5" customHeight="1">
      <c r="A47" s="450" t="s">
        <v>65</v>
      </c>
      <c r="B47" s="551" t="s">
        <v>1</v>
      </c>
      <c r="C47" s="468">
        <v>0.40972222222222227</v>
      </c>
      <c r="D47" s="468"/>
      <c r="E47" s="556" t="str">
        <f>G27</f>
        <v>足利サッカークラブジュニア</v>
      </c>
      <c r="F47" s="556"/>
      <c r="G47" s="556"/>
      <c r="H47" s="556"/>
      <c r="I47" s="454">
        <f>K47+K48</f>
        <v>0</v>
      </c>
      <c r="J47" s="457" t="s">
        <v>66</v>
      </c>
      <c r="K47" s="361"/>
      <c r="L47" s="361" t="s">
        <v>67</v>
      </c>
      <c r="M47" s="361"/>
      <c r="N47" s="457" t="s">
        <v>68</v>
      </c>
      <c r="O47" s="454">
        <f>M47+M48</f>
        <v>0</v>
      </c>
      <c r="P47" s="555" t="str">
        <f>J27</f>
        <v>ＫＯＨＡＲＵ　ＰＲＯＵＤ栃木フットボールクラブ（北那須地区1位）</v>
      </c>
      <c r="Q47" s="555"/>
      <c r="R47" s="555"/>
      <c r="S47" s="555"/>
      <c r="T47" s="454" t="s">
        <v>269</v>
      </c>
      <c r="U47" s="454"/>
      <c r="V47" s="454"/>
      <c r="W47" s="454"/>
      <c r="X47" s="454"/>
      <c r="Y47" s="455"/>
    </row>
    <row r="48" spans="1:28" ht="19.5" customHeight="1">
      <c r="A48" s="450"/>
      <c r="B48" s="551"/>
      <c r="C48" s="468"/>
      <c r="D48" s="468"/>
      <c r="E48" s="556"/>
      <c r="F48" s="556"/>
      <c r="G48" s="556"/>
      <c r="H48" s="556"/>
      <c r="I48" s="454"/>
      <c r="J48" s="457"/>
      <c r="K48" s="361"/>
      <c r="L48" s="361" t="s">
        <v>67</v>
      </c>
      <c r="M48" s="361"/>
      <c r="N48" s="457"/>
      <c r="O48" s="454"/>
      <c r="P48" s="555"/>
      <c r="Q48" s="555"/>
      <c r="R48" s="555"/>
      <c r="S48" s="555"/>
      <c r="T48" s="454"/>
      <c r="U48" s="454"/>
      <c r="V48" s="454"/>
      <c r="W48" s="454"/>
      <c r="X48" s="454"/>
      <c r="Y48" s="455"/>
    </row>
    <row r="49" spans="1:25" ht="19.5" customHeight="1">
      <c r="A49" s="14"/>
      <c r="B49" s="47"/>
      <c r="C49" s="63"/>
      <c r="D49" s="63"/>
      <c r="E49" s="79"/>
      <c r="F49" s="79"/>
      <c r="G49" s="79"/>
      <c r="H49" s="79"/>
      <c r="I49" s="361"/>
      <c r="J49" s="362"/>
      <c r="K49" s="361"/>
      <c r="L49" s="361"/>
      <c r="M49" s="361"/>
      <c r="N49" s="362"/>
      <c r="O49" s="361"/>
      <c r="P49" s="79"/>
      <c r="Q49" s="79"/>
      <c r="R49" s="79"/>
      <c r="S49" s="79"/>
      <c r="T49" s="81"/>
      <c r="U49" s="81"/>
      <c r="V49" s="81"/>
      <c r="W49" s="81"/>
      <c r="X49" s="81"/>
      <c r="Y49" s="9"/>
    </row>
    <row r="50" spans="1:25" ht="19.5" customHeight="1">
      <c r="A50" s="450" t="s">
        <v>41</v>
      </c>
      <c r="B50" s="551" t="s">
        <v>1</v>
      </c>
      <c r="C50" s="468">
        <v>0.40972222222222227</v>
      </c>
      <c r="D50" s="468"/>
      <c r="E50" s="556" t="str">
        <f>O27</f>
        <v>栃木ＳＣ　Ｕ－１２（宇河地区1位）</v>
      </c>
      <c r="F50" s="556"/>
      <c r="G50" s="556"/>
      <c r="H50" s="556"/>
      <c r="I50" s="454">
        <f>K50+K51</f>
        <v>0</v>
      </c>
      <c r="J50" s="457" t="s">
        <v>66</v>
      </c>
      <c r="K50" s="361"/>
      <c r="L50" s="361" t="s">
        <v>67</v>
      </c>
      <c r="M50" s="361"/>
      <c r="N50" s="457" t="s">
        <v>68</v>
      </c>
      <c r="O50" s="454">
        <f>M50+M51</f>
        <v>0</v>
      </c>
      <c r="P50" s="555" t="str">
        <f>R27</f>
        <v>清原サッカースポーツ少年団</v>
      </c>
      <c r="Q50" s="555"/>
      <c r="R50" s="555"/>
      <c r="S50" s="555"/>
      <c r="T50" s="454" t="s">
        <v>270</v>
      </c>
      <c r="U50" s="454"/>
      <c r="V50" s="454"/>
      <c r="W50" s="454"/>
      <c r="X50" s="454"/>
      <c r="Y50" s="455"/>
    </row>
    <row r="51" spans="1:25" ht="19.5" customHeight="1">
      <c r="A51" s="450"/>
      <c r="B51" s="551"/>
      <c r="C51" s="468"/>
      <c r="D51" s="468"/>
      <c r="E51" s="556"/>
      <c r="F51" s="556"/>
      <c r="G51" s="556"/>
      <c r="H51" s="556"/>
      <c r="I51" s="454"/>
      <c r="J51" s="457"/>
      <c r="K51" s="361"/>
      <c r="L51" s="361" t="s">
        <v>67</v>
      </c>
      <c r="M51" s="361"/>
      <c r="N51" s="457"/>
      <c r="O51" s="454"/>
      <c r="P51" s="555"/>
      <c r="Q51" s="555"/>
      <c r="R51" s="555"/>
      <c r="S51" s="555"/>
      <c r="T51" s="454"/>
      <c r="U51" s="454"/>
      <c r="V51" s="454"/>
      <c r="W51" s="454"/>
      <c r="X51" s="454"/>
      <c r="Y51" s="455"/>
    </row>
    <row r="52" spans="1:25" ht="19.5" customHeight="1">
      <c r="A52" s="14"/>
      <c r="B52" s="47"/>
      <c r="C52" s="63"/>
      <c r="D52" s="63"/>
      <c r="E52" s="79"/>
      <c r="F52" s="79"/>
      <c r="G52" s="79"/>
      <c r="H52" s="79"/>
      <c r="I52" s="361"/>
      <c r="J52" s="362"/>
      <c r="K52" s="361"/>
      <c r="L52" s="361"/>
      <c r="M52" s="361"/>
      <c r="N52" s="362"/>
      <c r="O52" s="361"/>
      <c r="P52" s="79"/>
      <c r="Q52" s="79"/>
      <c r="R52" s="79"/>
      <c r="S52" s="79"/>
      <c r="T52" s="81"/>
      <c r="U52" s="81"/>
      <c r="V52" s="81"/>
      <c r="W52" s="81"/>
      <c r="X52" s="81"/>
      <c r="Y52" s="9"/>
    </row>
    <row r="53" spans="1:25" ht="19.5" customHeight="1">
      <c r="A53" s="450" t="s">
        <v>65</v>
      </c>
      <c r="B53" s="551" t="s">
        <v>2</v>
      </c>
      <c r="C53" s="468">
        <v>0.47916666666666669</v>
      </c>
      <c r="D53" s="468"/>
      <c r="E53" s="555" t="str">
        <f>D9</f>
        <v>ともぞうサッカークラブ（トップリーグ1位）</v>
      </c>
      <c r="F53" s="555"/>
      <c r="G53" s="555"/>
      <c r="H53" s="555"/>
      <c r="I53" s="454">
        <f>K53+K54</f>
        <v>0</v>
      </c>
      <c r="J53" s="457" t="s">
        <v>66</v>
      </c>
      <c r="K53" s="361"/>
      <c r="L53" s="361" t="s">
        <v>67</v>
      </c>
      <c r="M53" s="361"/>
      <c r="N53" s="457" t="s">
        <v>68</v>
      </c>
      <c r="O53" s="454">
        <f>M53+M54</f>
        <v>0</v>
      </c>
      <c r="P53" s="552" t="s">
        <v>263</v>
      </c>
      <c r="Q53" s="552"/>
      <c r="R53" s="552"/>
      <c r="S53" s="552"/>
      <c r="T53" s="553" t="s">
        <v>271</v>
      </c>
      <c r="U53" s="553"/>
      <c r="V53" s="553"/>
      <c r="W53" s="553"/>
      <c r="X53" s="553"/>
      <c r="Y53" s="455"/>
    </row>
    <row r="54" spans="1:25" ht="19.5" customHeight="1">
      <c r="A54" s="450"/>
      <c r="B54" s="551"/>
      <c r="C54" s="468"/>
      <c r="D54" s="468"/>
      <c r="E54" s="555"/>
      <c r="F54" s="555"/>
      <c r="G54" s="555"/>
      <c r="H54" s="555"/>
      <c r="I54" s="454"/>
      <c r="J54" s="457"/>
      <c r="K54" s="361"/>
      <c r="L54" s="361" t="s">
        <v>67</v>
      </c>
      <c r="M54" s="361"/>
      <c r="N54" s="457"/>
      <c r="O54" s="454"/>
      <c r="P54" s="552"/>
      <c r="Q54" s="552"/>
      <c r="R54" s="552"/>
      <c r="S54" s="552"/>
      <c r="T54" s="553"/>
      <c r="U54" s="553"/>
      <c r="V54" s="553"/>
      <c r="W54" s="553"/>
      <c r="X54" s="553"/>
      <c r="Y54" s="455"/>
    </row>
    <row r="55" spans="1:25" ht="19.5" customHeight="1">
      <c r="A55" s="14"/>
      <c r="B55" s="84"/>
      <c r="C55" s="1"/>
      <c r="D55" s="1"/>
      <c r="E55" s="44"/>
      <c r="F55" s="44"/>
      <c r="G55" s="44"/>
      <c r="H55" s="44"/>
      <c r="I55" s="142"/>
      <c r="J55" s="142"/>
      <c r="K55" s="142"/>
      <c r="L55" s="142"/>
      <c r="M55" s="142"/>
      <c r="N55" s="142"/>
      <c r="O55" s="142"/>
      <c r="P55" s="44"/>
      <c r="Q55" s="44"/>
      <c r="R55" s="44"/>
      <c r="S55" s="44"/>
      <c r="T55" s="232"/>
      <c r="U55" s="232"/>
      <c r="V55" s="232"/>
      <c r="W55" s="232"/>
      <c r="X55" s="232"/>
    </row>
    <row r="56" spans="1:25" ht="19.5" customHeight="1">
      <c r="A56" s="450" t="s">
        <v>41</v>
      </c>
      <c r="B56" s="551" t="s">
        <v>2</v>
      </c>
      <c r="C56" s="468">
        <v>0.47916666666666669</v>
      </c>
      <c r="D56" s="468"/>
      <c r="E56" s="552" t="s">
        <v>264</v>
      </c>
      <c r="F56" s="552"/>
      <c r="G56" s="552"/>
      <c r="H56" s="552"/>
      <c r="I56" s="454">
        <f>K56+K57</f>
        <v>0</v>
      </c>
      <c r="J56" s="457" t="s">
        <v>66</v>
      </c>
      <c r="K56" s="361"/>
      <c r="L56" s="361" t="s">
        <v>67</v>
      </c>
      <c r="M56" s="361"/>
      <c r="N56" s="457" t="s">
        <v>68</v>
      </c>
      <c r="O56" s="454">
        <f>M56+M57</f>
        <v>0</v>
      </c>
      <c r="P56" s="555" t="str">
        <f>U9</f>
        <v>ＦＣがむしゃら（トップリーグ8位）</v>
      </c>
      <c r="Q56" s="555"/>
      <c r="R56" s="555"/>
      <c r="S56" s="555"/>
      <c r="T56" s="553" t="s">
        <v>272</v>
      </c>
      <c r="U56" s="553"/>
      <c r="V56" s="553"/>
      <c r="W56" s="553"/>
      <c r="X56" s="553"/>
      <c r="Y56" s="455"/>
    </row>
    <row r="57" spans="1:25" ht="19.5" customHeight="1">
      <c r="A57" s="450"/>
      <c r="B57" s="551"/>
      <c r="C57" s="468"/>
      <c r="D57" s="468"/>
      <c r="E57" s="552"/>
      <c r="F57" s="552"/>
      <c r="G57" s="552"/>
      <c r="H57" s="552"/>
      <c r="I57" s="454"/>
      <c r="J57" s="457"/>
      <c r="K57" s="361"/>
      <c r="L57" s="361" t="s">
        <v>67</v>
      </c>
      <c r="M57" s="361"/>
      <c r="N57" s="457"/>
      <c r="O57" s="454"/>
      <c r="P57" s="555"/>
      <c r="Q57" s="555"/>
      <c r="R57" s="555"/>
      <c r="S57" s="555"/>
      <c r="T57" s="553"/>
      <c r="U57" s="553"/>
      <c r="V57" s="553"/>
      <c r="W57" s="553"/>
      <c r="X57" s="553"/>
      <c r="Y57" s="455"/>
    </row>
    <row r="58" spans="1:25" ht="19.5" customHeight="1">
      <c r="A58" s="1"/>
      <c r="B58" s="84"/>
      <c r="C58" s="1"/>
      <c r="D58" s="1"/>
      <c r="E58" s="44"/>
      <c r="F58" s="44"/>
      <c r="G58" s="44"/>
      <c r="H58" s="44"/>
      <c r="I58" s="142"/>
      <c r="J58" s="142"/>
      <c r="K58" s="142"/>
      <c r="L58" s="142"/>
      <c r="M58" s="142"/>
      <c r="N58" s="142"/>
      <c r="O58" s="142"/>
      <c r="P58" s="44"/>
      <c r="Q58" s="44"/>
      <c r="R58" s="44"/>
      <c r="S58" s="44"/>
      <c r="T58" s="232"/>
      <c r="U58" s="232"/>
      <c r="V58" s="232"/>
      <c r="W58" s="232"/>
      <c r="X58" s="232"/>
    </row>
    <row r="59" spans="1:25" ht="19.5" customHeight="1">
      <c r="A59" s="450" t="s">
        <v>65</v>
      </c>
      <c r="B59" s="551" t="s">
        <v>3</v>
      </c>
      <c r="C59" s="468">
        <v>0.51388888888888895</v>
      </c>
      <c r="D59" s="468"/>
      <c r="E59" s="568" t="str">
        <f>D27</f>
        <v>Ｊ－ＳＰＯＲＴＳ　ＦＯＯＴＢＡＬＬ　ＣＬＵＢ（トップリーグ5位）</v>
      </c>
      <c r="F59" s="568"/>
      <c r="G59" s="568"/>
      <c r="H59" s="568"/>
      <c r="I59" s="454">
        <f>K59+K60</f>
        <v>0</v>
      </c>
      <c r="J59" s="457" t="s">
        <v>66</v>
      </c>
      <c r="K59" s="361"/>
      <c r="L59" s="361" t="s">
        <v>67</v>
      </c>
      <c r="M59" s="361"/>
      <c r="N59" s="457" t="s">
        <v>68</v>
      </c>
      <c r="O59" s="454">
        <f>M59+M60</f>
        <v>0</v>
      </c>
      <c r="P59" s="552" t="s">
        <v>265</v>
      </c>
      <c r="Q59" s="552"/>
      <c r="R59" s="552"/>
      <c r="S59" s="552"/>
      <c r="T59" s="553" t="s">
        <v>273</v>
      </c>
      <c r="U59" s="553"/>
      <c r="V59" s="553"/>
      <c r="W59" s="553"/>
      <c r="X59" s="553"/>
      <c r="Y59" s="455"/>
    </row>
    <row r="60" spans="1:25" ht="19.5" customHeight="1">
      <c r="A60" s="450"/>
      <c r="B60" s="551"/>
      <c r="C60" s="468"/>
      <c r="D60" s="468"/>
      <c r="E60" s="568"/>
      <c r="F60" s="568"/>
      <c r="G60" s="568"/>
      <c r="H60" s="568"/>
      <c r="I60" s="454"/>
      <c r="J60" s="457"/>
      <c r="K60" s="361"/>
      <c r="L60" s="361" t="s">
        <v>67</v>
      </c>
      <c r="M60" s="361"/>
      <c r="N60" s="457"/>
      <c r="O60" s="454"/>
      <c r="P60" s="552"/>
      <c r="Q60" s="552"/>
      <c r="R60" s="552"/>
      <c r="S60" s="552"/>
      <c r="T60" s="553"/>
      <c r="U60" s="553"/>
      <c r="V60" s="553"/>
      <c r="W60" s="553"/>
      <c r="X60" s="553"/>
      <c r="Y60" s="455"/>
    </row>
    <row r="61" spans="1:25" ht="19.5" customHeight="1">
      <c r="A61" s="14"/>
      <c r="B61" s="84"/>
      <c r="C61" s="1"/>
      <c r="D61" s="1"/>
      <c r="E61" s="44"/>
      <c r="F61" s="44"/>
      <c r="G61" s="44"/>
      <c r="H61" s="44"/>
      <c r="I61" s="142"/>
      <c r="J61" s="142"/>
      <c r="K61" s="142"/>
      <c r="L61" s="142"/>
      <c r="M61" s="142"/>
      <c r="N61" s="142"/>
      <c r="O61" s="142"/>
      <c r="P61" s="44"/>
      <c r="Q61" s="44"/>
      <c r="R61" s="44"/>
      <c r="S61" s="44"/>
      <c r="T61" s="232"/>
      <c r="U61" s="232"/>
      <c r="V61" s="232"/>
      <c r="W61" s="232"/>
      <c r="X61" s="232"/>
    </row>
    <row r="62" spans="1:25" ht="19.5" customHeight="1">
      <c r="A62" s="450" t="s">
        <v>41</v>
      </c>
      <c r="B62" s="551" t="s">
        <v>3</v>
      </c>
      <c r="C62" s="468">
        <v>0.51388888888888895</v>
      </c>
      <c r="D62" s="468"/>
      <c r="E62" s="552" t="s">
        <v>266</v>
      </c>
      <c r="F62" s="552"/>
      <c r="G62" s="552"/>
      <c r="H62" s="552"/>
      <c r="I62" s="454">
        <f>K62+K63</f>
        <v>0</v>
      </c>
      <c r="J62" s="457" t="s">
        <v>66</v>
      </c>
      <c r="K62" s="361"/>
      <c r="L62" s="361" t="s">
        <v>67</v>
      </c>
      <c r="M62" s="361"/>
      <c r="N62" s="457" t="s">
        <v>68</v>
      </c>
      <c r="O62" s="454">
        <f>M62+M63</f>
        <v>0</v>
      </c>
      <c r="P62" s="555" t="str">
        <f>U27</f>
        <v>ＦＣ　Ａｖａｎｃｅ（トップリーグ4位）</v>
      </c>
      <c r="Q62" s="555"/>
      <c r="R62" s="555"/>
      <c r="S62" s="555"/>
      <c r="T62" s="553" t="s">
        <v>274</v>
      </c>
      <c r="U62" s="553"/>
      <c r="V62" s="553"/>
      <c r="W62" s="553"/>
      <c r="X62" s="553"/>
      <c r="Y62" s="455"/>
    </row>
    <row r="63" spans="1:25" ht="19.5" customHeight="1">
      <c r="A63" s="450"/>
      <c r="B63" s="551"/>
      <c r="C63" s="468"/>
      <c r="D63" s="468"/>
      <c r="E63" s="552"/>
      <c r="F63" s="552"/>
      <c r="G63" s="552"/>
      <c r="H63" s="552"/>
      <c r="I63" s="454"/>
      <c r="J63" s="457"/>
      <c r="K63" s="361"/>
      <c r="L63" s="361" t="s">
        <v>67</v>
      </c>
      <c r="M63" s="361"/>
      <c r="N63" s="457"/>
      <c r="O63" s="454"/>
      <c r="P63" s="555"/>
      <c r="Q63" s="555"/>
      <c r="R63" s="555"/>
      <c r="S63" s="555"/>
      <c r="T63" s="553"/>
      <c r="U63" s="553"/>
      <c r="V63" s="553"/>
      <c r="W63" s="553"/>
      <c r="X63" s="553"/>
      <c r="Y63" s="455"/>
    </row>
    <row r="64" spans="1:25" ht="19.5" customHeight="1"/>
    <row r="65" spans="1:25" ht="20.100000000000001" customHeight="1">
      <c r="A65" s="12"/>
      <c r="B65" s="14"/>
      <c r="C65" s="12"/>
      <c r="D65" s="12"/>
      <c r="E65" s="14"/>
      <c r="F65" s="14"/>
      <c r="G65" s="14"/>
      <c r="H65" s="14"/>
      <c r="I65" s="85"/>
      <c r="J65" s="38"/>
      <c r="K65" s="37"/>
      <c r="L65" s="37"/>
      <c r="M65" s="37"/>
      <c r="N65" s="38"/>
      <c r="O65" s="85"/>
      <c r="P65" s="14"/>
      <c r="Q65" s="14"/>
      <c r="R65" s="14"/>
      <c r="S65" s="14"/>
      <c r="T65" s="8"/>
      <c r="U65" s="8"/>
      <c r="V65" s="8"/>
      <c r="W65" s="8"/>
      <c r="X65" s="8"/>
      <c r="Y65" s="8"/>
    </row>
    <row r="68" spans="1:25" ht="20.100000000000001" customHeight="1">
      <c r="A68" s="12"/>
      <c r="B68" s="14"/>
      <c r="C68" s="12"/>
      <c r="D68" s="12"/>
      <c r="E68" s="14"/>
      <c r="F68" s="14"/>
      <c r="G68" s="14"/>
      <c r="H68" s="14"/>
      <c r="I68" s="85"/>
      <c r="J68" s="38"/>
      <c r="K68" s="37"/>
      <c r="L68" s="37"/>
      <c r="M68" s="37"/>
      <c r="N68" s="38"/>
      <c r="O68" s="85"/>
      <c r="P68" s="14"/>
      <c r="Q68" s="14"/>
      <c r="R68" s="14"/>
      <c r="S68" s="14"/>
      <c r="T68" s="8"/>
      <c r="U68" s="8"/>
      <c r="V68" s="8"/>
      <c r="W68" s="8"/>
      <c r="X68" s="8"/>
      <c r="Y68" s="8"/>
    </row>
    <row r="71" spans="1:25" ht="20.100000000000001" customHeight="1">
      <c r="A71" s="12"/>
      <c r="B71" s="14"/>
      <c r="C71" s="12"/>
      <c r="D71" s="12"/>
      <c r="E71" s="14"/>
      <c r="F71" s="14"/>
      <c r="G71" s="14"/>
      <c r="H71" s="14"/>
      <c r="I71" s="85"/>
      <c r="J71" s="38"/>
      <c r="K71" s="37"/>
      <c r="L71" s="37"/>
      <c r="M71" s="37"/>
      <c r="N71" s="38"/>
      <c r="O71" s="85"/>
      <c r="P71" s="14"/>
      <c r="Q71" s="14"/>
      <c r="R71" s="14"/>
      <c r="S71" s="14"/>
      <c r="T71" s="8"/>
      <c r="U71" s="8"/>
      <c r="V71" s="8"/>
      <c r="W71" s="8"/>
      <c r="X71" s="8"/>
      <c r="Y71" s="8"/>
    </row>
    <row r="74" spans="1:25" ht="20.100000000000001" customHeight="1">
      <c r="A74" s="12"/>
      <c r="B74" s="12"/>
      <c r="C74" s="12"/>
      <c r="D74" s="12"/>
      <c r="E74" s="14"/>
      <c r="F74" s="14"/>
      <c r="G74" s="14"/>
      <c r="H74" s="14"/>
      <c r="I74" s="86"/>
      <c r="J74" s="12"/>
      <c r="K74" s="12"/>
      <c r="L74" s="12"/>
      <c r="M74" s="12"/>
      <c r="N74" s="12"/>
      <c r="O74" s="86"/>
      <c r="P74" s="14"/>
      <c r="Q74" s="14"/>
      <c r="R74" s="14"/>
      <c r="S74" s="14"/>
      <c r="T74" s="8"/>
      <c r="U74" s="8"/>
      <c r="V74" s="8"/>
      <c r="W74" s="8"/>
      <c r="X74" s="8"/>
      <c r="Y74" s="8"/>
    </row>
    <row r="77" spans="1:25" ht="20.100000000000001" customHeight="1">
      <c r="A77" s="12"/>
      <c r="E77" s="1"/>
      <c r="F77" s="1"/>
      <c r="G77" s="1"/>
      <c r="H77" s="1"/>
      <c r="I77" s="87"/>
      <c r="O77" s="87"/>
      <c r="P77" s="1"/>
      <c r="Q77" s="1"/>
      <c r="R77" s="1"/>
      <c r="S77" s="1"/>
    </row>
  </sheetData>
  <mergeCells count="130">
    <mergeCell ref="A1:D1"/>
    <mergeCell ref="E1:H1"/>
    <mergeCell ref="J1:M1"/>
    <mergeCell ref="O1:Q1"/>
    <mergeCell ref="R1:Y1"/>
    <mergeCell ref="D8:E8"/>
    <mergeCell ref="R4:U4"/>
    <mergeCell ref="P6:R6"/>
    <mergeCell ref="H6:J6"/>
    <mergeCell ref="E4:H4"/>
    <mergeCell ref="S2:T2"/>
    <mergeCell ref="F2:G2"/>
    <mergeCell ref="U26:V26"/>
    <mergeCell ref="O27:P37"/>
    <mergeCell ref="R27:S37"/>
    <mergeCell ref="U27:V37"/>
    <mergeCell ref="O26:P26"/>
    <mergeCell ref="R26:S26"/>
    <mergeCell ref="T40:X40"/>
    <mergeCell ref="A41:A42"/>
    <mergeCell ref="B41:B42"/>
    <mergeCell ref="C41:D42"/>
    <mergeCell ref="E41:H42"/>
    <mergeCell ref="I41:I42"/>
    <mergeCell ref="J41:J42"/>
    <mergeCell ref="N41:N42"/>
    <mergeCell ref="O41:O42"/>
    <mergeCell ref="P41:S42"/>
    <mergeCell ref="T41:X42"/>
    <mergeCell ref="D26:E26"/>
    <mergeCell ref="G26:H26"/>
    <mergeCell ref="J26:K26"/>
    <mergeCell ref="D27:E37"/>
    <mergeCell ref="G27:H37"/>
    <mergeCell ref="J27:K37"/>
    <mergeCell ref="Y41:Y42"/>
    <mergeCell ref="A44:A45"/>
    <mergeCell ref="B44:B45"/>
    <mergeCell ref="C44:D45"/>
    <mergeCell ref="E44:H45"/>
    <mergeCell ref="I44:I45"/>
    <mergeCell ref="J44:J45"/>
    <mergeCell ref="N44:N45"/>
    <mergeCell ref="O44:O45"/>
    <mergeCell ref="P44:S45"/>
    <mergeCell ref="T44:X45"/>
    <mergeCell ref="Y44:Y45"/>
    <mergeCell ref="A47:A48"/>
    <mergeCell ref="B47:B48"/>
    <mergeCell ref="C47:D48"/>
    <mergeCell ref="E47:H48"/>
    <mergeCell ref="I47:I48"/>
    <mergeCell ref="J47:J48"/>
    <mergeCell ref="N47:N48"/>
    <mergeCell ref="A50:A51"/>
    <mergeCell ref="B50:B51"/>
    <mergeCell ref="C50:D51"/>
    <mergeCell ref="E50:H51"/>
    <mergeCell ref="I50:I51"/>
    <mergeCell ref="J50:J51"/>
    <mergeCell ref="N50:N51"/>
    <mergeCell ref="O50:O51"/>
    <mergeCell ref="P50:S51"/>
    <mergeCell ref="T50:X51"/>
    <mergeCell ref="Y50:Y51"/>
    <mergeCell ref="O47:O48"/>
    <mergeCell ref="P47:S48"/>
    <mergeCell ref="T47:X48"/>
    <mergeCell ref="Y47:Y48"/>
    <mergeCell ref="Y53:Y54"/>
    <mergeCell ref="N53:N54"/>
    <mergeCell ref="O53:O54"/>
    <mergeCell ref="P53:S54"/>
    <mergeCell ref="T53:X54"/>
    <mergeCell ref="A59:A60"/>
    <mergeCell ref="B59:B60"/>
    <mergeCell ref="E59:H60"/>
    <mergeCell ref="I59:I60"/>
    <mergeCell ref="A56:A57"/>
    <mergeCell ref="B56:B57"/>
    <mergeCell ref="E56:H57"/>
    <mergeCell ref="I56:I57"/>
    <mergeCell ref="A53:A54"/>
    <mergeCell ref="B53:B54"/>
    <mergeCell ref="C59:D60"/>
    <mergeCell ref="E53:H54"/>
    <mergeCell ref="I53:I54"/>
    <mergeCell ref="C56:D57"/>
    <mergeCell ref="C53:D54"/>
    <mergeCell ref="J56:J57"/>
    <mergeCell ref="J53:J54"/>
    <mergeCell ref="N62:N63"/>
    <mergeCell ref="O62:O63"/>
    <mergeCell ref="P62:S63"/>
    <mergeCell ref="T62:X63"/>
    <mergeCell ref="Y62:Y63"/>
    <mergeCell ref="A62:A63"/>
    <mergeCell ref="B62:B63"/>
    <mergeCell ref="E62:H63"/>
    <mergeCell ref="I62:I63"/>
    <mergeCell ref="J62:J63"/>
    <mergeCell ref="C62:D63"/>
    <mergeCell ref="Y59:Y60"/>
    <mergeCell ref="N56:N57"/>
    <mergeCell ref="O56:O57"/>
    <mergeCell ref="P56:S57"/>
    <mergeCell ref="T56:X57"/>
    <mergeCell ref="Y56:Y57"/>
    <mergeCell ref="J59:J60"/>
    <mergeCell ref="N59:N60"/>
    <mergeCell ref="O59:O60"/>
    <mergeCell ref="P59:S60"/>
    <mergeCell ref="T59:X60"/>
    <mergeCell ref="F20:G20"/>
    <mergeCell ref="S20:T20"/>
    <mergeCell ref="E22:H22"/>
    <mergeCell ref="R22:U22"/>
    <mergeCell ref="G9:H19"/>
    <mergeCell ref="D9:E19"/>
    <mergeCell ref="J8:K8"/>
    <mergeCell ref="G8:H8"/>
    <mergeCell ref="H24:J24"/>
    <mergeCell ref="P24:R24"/>
    <mergeCell ref="J9:K19"/>
    <mergeCell ref="U8:V8"/>
    <mergeCell ref="O9:P19"/>
    <mergeCell ref="R9:S19"/>
    <mergeCell ref="U9:V19"/>
    <mergeCell ref="O8:P8"/>
    <mergeCell ref="R8:S8"/>
  </mergeCells>
  <phoneticPr fontId="2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61" firstPageNumber="4294963191" orientation="portrait" horizontalDpi="360" verticalDpi="36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B77"/>
  <sheetViews>
    <sheetView view="pageBreakPreview" zoomScaleNormal="100" zoomScaleSheetLayoutView="100" workbookViewId="0">
      <selection sqref="A1:D1"/>
    </sheetView>
  </sheetViews>
  <sheetFormatPr defaultRowHeight="13.2"/>
  <cols>
    <col min="1" max="25" width="5.6640625" customWidth="1"/>
  </cols>
  <sheetData>
    <row r="1" spans="1:25" ht="25.2" customHeight="1">
      <c r="A1" s="550" t="s">
        <v>227</v>
      </c>
      <c r="B1" s="550"/>
      <c r="C1" s="550"/>
      <c r="D1" s="550"/>
      <c r="E1" s="563">
        <v>44877</v>
      </c>
      <c r="F1" s="478"/>
      <c r="G1" s="478"/>
      <c r="H1" s="478"/>
      <c r="J1" s="478" t="s">
        <v>228</v>
      </c>
      <c r="K1" s="478"/>
      <c r="L1" s="478"/>
      <c r="M1" s="478"/>
      <c r="N1" s="140"/>
      <c r="O1" s="472" t="s">
        <v>275</v>
      </c>
      <c r="P1" s="472"/>
      <c r="Q1" s="472"/>
      <c r="R1" s="478" t="str">
        <f>組み合わせ一覧!AG71</f>
        <v>佐野市運動公園ハートフル保険フィールド（第2多目的球技場）</v>
      </c>
      <c r="S1" s="478"/>
      <c r="T1" s="478"/>
      <c r="U1" s="478"/>
      <c r="V1" s="478"/>
      <c r="W1" s="478"/>
      <c r="X1" s="478"/>
      <c r="Y1" s="478"/>
    </row>
    <row r="2" spans="1:25" ht="19.5" customHeight="1">
      <c r="A2" s="12"/>
      <c r="B2" s="48"/>
      <c r="D2" s="48"/>
      <c r="E2" s="48"/>
      <c r="F2" s="557" t="s">
        <v>290</v>
      </c>
      <c r="G2" s="557"/>
      <c r="H2" s="48"/>
      <c r="I2" s="22"/>
      <c r="J2" s="48"/>
      <c r="K2" s="48"/>
      <c r="L2" s="22"/>
      <c r="S2" s="564" t="s">
        <v>291</v>
      </c>
      <c r="T2" s="564"/>
      <c r="U2" s="227"/>
      <c r="W2" s="48"/>
    </row>
    <row r="3" spans="1:25" ht="19.5" customHeight="1">
      <c r="A3" s="67"/>
      <c r="B3" s="67"/>
      <c r="D3" s="228"/>
      <c r="E3" s="68"/>
      <c r="F3" s="68"/>
      <c r="G3" s="69"/>
      <c r="H3" s="68"/>
      <c r="I3" s="67"/>
      <c r="J3" s="67"/>
      <c r="K3" s="7"/>
      <c r="L3" s="23"/>
      <c r="M3" s="23"/>
      <c r="O3" s="7"/>
      <c r="P3" s="67"/>
      <c r="Q3" s="67"/>
      <c r="R3" s="68"/>
      <c r="S3" s="68"/>
      <c r="T3" s="69"/>
      <c r="U3" s="68"/>
      <c r="V3" s="228"/>
      <c r="W3" s="67"/>
    </row>
    <row r="4" spans="1:25" ht="19.5" customHeight="1">
      <c r="A4" s="70"/>
      <c r="B4" s="70"/>
      <c r="D4" s="100"/>
      <c r="E4" s="558" t="s">
        <v>259</v>
      </c>
      <c r="F4" s="559"/>
      <c r="G4" s="559"/>
      <c r="H4" s="560"/>
      <c r="I4" s="70"/>
      <c r="J4" s="70"/>
      <c r="K4" s="70"/>
      <c r="L4" s="70"/>
      <c r="M4" s="70"/>
      <c r="O4" s="70"/>
      <c r="P4" s="70"/>
      <c r="Q4" s="71"/>
      <c r="R4" s="558" t="s">
        <v>260</v>
      </c>
      <c r="S4" s="559"/>
      <c r="T4" s="559"/>
      <c r="U4" s="560"/>
      <c r="V4" s="76"/>
      <c r="W4" s="70"/>
    </row>
    <row r="5" spans="1:25" ht="19.5" customHeight="1">
      <c r="A5" s="70"/>
      <c r="B5" s="70"/>
      <c r="D5" s="100"/>
      <c r="E5" s="76"/>
      <c r="F5" s="70"/>
      <c r="G5" s="70"/>
      <c r="H5" s="73"/>
      <c r="I5" s="72"/>
      <c r="J5" s="72"/>
      <c r="K5" s="70"/>
      <c r="L5" s="70"/>
      <c r="M5" s="70"/>
      <c r="O5" s="70"/>
      <c r="P5" s="70"/>
      <c r="Q5" s="73"/>
      <c r="R5" s="72"/>
      <c r="S5" s="70"/>
      <c r="T5" s="70"/>
      <c r="U5" s="70"/>
      <c r="V5" s="76"/>
      <c r="W5" s="70"/>
    </row>
    <row r="6" spans="1:25" ht="19.5" customHeight="1">
      <c r="A6" s="70"/>
      <c r="B6" s="100"/>
      <c r="D6" s="192"/>
      <c r="E6" s="75"/>
      <c r="F6" s="70"/>
      <c r="G6" s="71"/>
      <c r="H6" s="558" t="s">
        <v>242</v>
      </c>
      <c r="I6" s="559"/>
      <c r="J6" s="560"/>
      <c r="K6" s="76"/>
      <c r="L6" s="70"/>
      <c r="M6" s="70"/>
      <c r="O6" s="71"/>
      <c r="P6" s="558" t="s">
        <v>243</v>
      </c>
      <c r="Q6" s="559"/>
      <c r="R6" s="560"/>
      <c r="S6" s="79"/>
      <c r="T6" s="70"/>
      <c r="U6" s="100"/>
      <c r="V6" s="76"/>
      <c r="W6" s="70"/>
    </row>
    <row r="7" spans="1:25" ht="19.5" customHeight="1">
      <c r="A7" s="12"/>
      <c r="B7" s="16"/>
      <c r="D7" s="21"/>
      <c r="E7" s="17"/>
      <c r="F7" s="12"/>
      <c r="G7" s="18"/>
      <c r="H7" s="225"/>
      <c r="I7" s="14"/>
      <c r="J7" s="226"/>
      <c r="K7" s="17"/>
      <c r="L7" s="12"/>
      <c r="M7" s="12"/>
      <c r="O7" s="18"/>
      <c r="P7" s="225"/>
      <c r="Q7" s="14"/>
      <c r="R7" s="226"/>
      <c r="S7" s="12"/>
      <c r="T7" s="12"/>
      <c r="U7" s="12"/>
      <c r="V7" s="26"/>
      <c r="W7" s="12"/>
    </row>
    <row r="8" spans="1:25" ht="19.5" customHeight="1">
      <c r="A8" s="12"/>
      <c r="B8" s="20"/>
      <c r="D8" s="450">
        <v>1</v>
      </c>
      <c r="E8" s="450"/>
      <c r="F8" s="12"/>
      <c r="G8" s="450">
        <v>2</v>
      </c>
      <c r="H8" s="450"/>
      <c r="I8" s="12"/>
      <c r="J8" s="450">
        <v>3</v>
      </c>
      <c r="K8" s="450"/>
      <c r="L8" s="12"/>
      <c r="M8" s="12"/>
      <c r="O8" s="450">
        <v>4</v>
      </c>
      <c r="P8" s="450"/>
      <c r="Q8" s="12"/>
      <c r="R8" s="450">
        <v>5</v>
      </c>
      <c r="S8" s="450"/>
      <c r="T8" s="12"/>
      <c r="U8" s="450">
        <v>6</v>
      </c>
      <c r="V8" s="450"/>
      <c r="W8" s="20"/>
    </row>
    <row r="9" spans="1:25" ht="19.5" customHeight="1">
      <c r="A9" s="12"/>
      <c r="B9" s="229"/>
      <c r="D9" s="523" t="str">
        <f>組み合わせ一覧!AV155</f>
        <v>ＦＣ　ＶＡＬＯＮ（トップリーグ3位）</v>
      </c>
      <c r="E9" s="523"/>
      <c r="F9" s="22"/>
      <c r="G9" s="529" t="str">
        <f>組み合わせ一覧!AV153</f>
        <v>ＦＣみらい　Ｐ</v>
      </c>
      <c r="H9" s="529"/>
      <c r="I9" s="22"/>
      <c r="J9" s="566" t="str">
        <f>組み合わせ一覧!AV121</f>
        <v>ＮＩＫＫＯ．ＳＰＯＲＴＳ．ＣＬＵＢ（上都賀地区1位）</v>
      </c>
      <c r="K9" s="566"/>
      <c r="L9" s="22"/>
      <c r="M9" s="22"/>
      <c r="N9" s="142"/>
      <c r="O9" s="521" t="str">
        <f>組み合わせ一覧!AV119</f>
        <v>ヴェルフェ矢板Ｕ－１２・ｖｅｒｔ（塩谷南那須地区1位）</v>
      </c>
      <c r="P9" s="521"/>
      <c r="Q9" s="22"/>
      <c r="R9" s="554" t="str">
        <f>組み合わせ一覧!AV101</f>
        <v>野原グランディオスＦＣ</v>
      </c>
      <c r="S9" s="554"/>
      <c r="T9" s="22"/>
      <c r="U9" s="523" t="str">
        <f>組み合わせ一覧!AV85</f>
        <v>ＴＥＡＭ　リフレＳＣ（トップリーグ6位）</v>
      </c>
      <c r="V9" s="523"/>
      <c r="W9" s="229"/>
    </row>
    <row r="10" spans="1:25" ht="19.5" customHeight="1">
      <c r="A10" s="12"/>
      <c r="B10" s="229"/>
      <c r="D10" s="523"/>
      <c r="E10" s="523"/>
      <c r="F10" s="22"/>
      <c r="G10" s="529"/>
      <c r="H10" s="529"/>
      <c r="I10" s="22"/>
      <c r="J10" s="566"/>
      <c r="K10" s="566"/>
      <c r="L10" s="22"/>
      <c r="M10" s="22"/>
      <c r="N10" s="142"/>
      <c r="O10" s="521"/>
      <c r="P10" s="521"/>
      <c r="Q10" s="22"/>
      <c r="R10" s="554"/>
      <c r="S10" s="554"/>
      <c r="T10" s="22"/>
      <c r="U10" s="523"/>
      <c r="V10" s="523"/>
      <c r="W10" s="229"/>
    </row>
    <row r="11" spans="1:25" ht="19.5" customHeight="1">
      <c r="A11" s="12"/>
      <c r="B11" s="229"/>
      <c r="D11" s="523"/>
      <c r="E11" s="523"/>
      <c r="F11" s="22"/>
      <c r="G11" s="529"/>
      <c r="H11" s="529"/>
      <c r="I11" s="22"/>
      <c r="J11" s="566"/>
      <c r="K11" s="566"/>
      <c r="L11" s="22"/>
      <c r="M11" s="22"/>
      <c r="N11" s="142"/>
      <c r="O11" s="521"/>
      <c r="P11" s="521"/>
      <c r="Q11" s="22"/>
      <c r="R11" s="554"/>
      <c r="S11" s="554"/>
      <c r="T11" s="22"/>
      <c r="U11" s="523"/>
      <c r="V11" s="523"/>
      <c r="W11" s="229"/>
    </row>
    <row r="12" spans="1:25" ht="19.5" customHeight="1">
      <c r="A12" s="12"/>
      <c r="B12" s="229"/>
      <c r="D12" s="523"/>
      <c r="E12" s="523"/>
      <c r="F12" s="22"/>
      <c r="G12" s="529"/>
      <c r="H12" s="529"/>
      <c r="I12" s="22"/>
      <c r="J12" s="566"/>
      <c r="K12" s="566"/>
      <c r="L12" s="22"/>
      <c r="M12" s="22"/>
      <c r="N12" s="142"/>
      <c r="O12" s="521"/>
      <c r="P12" s="521"/>
      <c r="Q12" s="22"/>
      <c r="R12" s="554"/>
      <c r="S12" s="554"/>
      <c r="T12" s="22"/>
      <c r="U12" s="523"/>
      <c r="V12" s="523"/>
      <c r="W12" s="229"/>
    </row>
    <row r="13" spans="1:25" ht="19.5" customHeight="1">
      <c r="A13" s="12"/>
      <c r="B13" s="229"/>
      <c r="D13" s="523"/>
      <c r="E13" s="523"/>
      <c r="F13" s="22"/>
      <c r="G13" s="529"/>
      <c r="H13" s="529"/>
      <c r="I13" s="22"/>
      <c r="J13" s="566"/>
      <c r="K13" s="566"/>
      <c r="L13" s="22"/>
      <c r="M13" s="22"/>
      <c r="N13" s="142"/>
      <c r="O13" s="521"/>
      <c r="P13" s="521"/>
      <c r="Q13" s="22"/>
      <c r="R13" s="554"/>
      <c r="S13" s="554"/>
      <c r="T13" s="22"/>
      <c r="U13" s="523"/>
      <c r="V13" s="523"/>
      <c r="W13" s="229"/>
    </row>
    <row r="14" spans="1:25" ht="19.5" customHeight="1">
      <c r="A14" s="12"/>
      <c r="B14" s="229"/>
      <c r="D14" s="523"/>
      <c r="E14" s="523"/>
      <c r="F14" s="22"/>
      <c r="G14" s="529"/>
      <c r="H14" s="529"/>
      <c r="I14" s="22"/>
      <c r="J14" s="566"/>
      <c r="K14" s="566"/>
      <c r="L14" s="22"/>
      <c r="M14" s="22"/>
      <c r="N14" s="142"/>
      <c r="O14" s="521"/>
      <c r="P14" s="521"/>
      <c r="Q14" s="22"/>
      <c r="R14" s="554"/>
      <c r="S14" s="554"/>
      <c r="T14" s="22"/>
      <c r="U14" s="523"/>
      <c r="V14" s="523"/>
      <c r="W14" s="229"/>
    </row>
    <row r="15" spans="1:25" ht="19.5" customHeight="1">
      <c r="A15" s="12"/>
      <c r="B15" s="229"/>
      <c r="D15" s="523"/>
      <c r="E15" s="523"/>
      <c r="F15" s="22"/>
      <c r="G15" s="529"/>
      <c r="H15" s="529"/>
      <c r="I15" s="22"/>
      <c r="J15" s="566"/>
      <c r="K15" s="566"/>
      <c r="L15" s="22"/>
      <c r="M15" s="22"/>
      <c r="N15" s="142"/>
      <c r="O15" s="521"/>
      <c r="P15" s="521"/>
      <c r="Q15" s="22"/>
      <c r="R15" s="554"/>
      <c r="S15" s="554"/>
      <c r="T15" s="22"/>
      <c r="U15" s="523"/>
      <c r="V15" s="523"/>
      <c r="W15" s="229"/>
    </row>
    <row r="16" spans="1:25" ht="19.5" customHeight="1">
      <c r="A16" s="12"/>
      <c r="B16" s="229"/>
      <c r="D16" s="523"/>
      <c r="E16" s="523"/>
      <c r="F16" s="22"/>
      <c r="G16" s="529"/>
      <c r="H16" s="529"/>
      <c r="I16" s="22"/>
      <c r="J16" s="566"/>
      <c r="K16" s="566"/>
      <c r="L16" s="22"/>
      <c r="M16" s="22"/>
      <c r="N16" s="142"/>
      <c r="O16" s="521"/>
      <c r="P16" s="521"/>
      <c r="Q16" s="22"/>
      <c r="R16" s="554"/>
      <c r="S16" s="554"/>
      <c r="T16" s="22"/>
      <c r="U16" s="523"/>
      <c r="V16" s="523"/>
      <c r="W16" s="229"/>
    </row>
    <row r="17" spans="1:23" ht="19.5" customHeight="1">
      <c r="A17" s="12"/>
      <c r="B17" s="229"/>
      <c r="D17" s="523"/>
      <c r="E17" s="523"/>
      <c r="F17" s="22"/>
      <c r="G17" s="529"/>
      <c r="H17" s="529"/>
      <c r="I17" s="22"/>
      <c r="J17" s="566"/>
      <c r="K17" s="566"/>
      <c r="L17" s="22"/>
      <c r="M17" s="22"/>
      <c r="N17" s="142"/>
      <c r="O17" s="521"/>
      <c r="P17" s="521"/>
      <c r="Q17" s="22"/>
      <c r="R17" s="554"/>
      <c r="S17" s="554"/>
      <c r="T17" s="22"/>
      <c r="U17" s="523"/>
      <c r="V17" s="523"/>
      <c r="W17" s="229"/>
    </row>
    <row r="18" spans="1:23" ht="19.5" customHeight="1">
      <c r="A18" s="12"/>
      <c r="B18" s="229"/>
      <c r="D18" s="523"/>
      <c r="E18" s="523"/>
      <c r="F18" s="22"/>
      <c r="G18" s="529"/>
      <c r="H18" s="529"/>
      <c r="I18" s="22"/>
      <c r="J18" s="566"/>
      <c r="K18" s="566"/>
      <c r="L18" s="22"/>
      <c r="M18" s="22"/>
      <c r="N18" s="142"/>
      <c r="O18" s="521"/>
      <c r="P18" s="521"/>
      <c r="Q18" s="22"/>
      <c r="R18" s="554"/>
      <c r="S18" s="554"/>
      <c r="T18" s="22"/>
      <c r="U18" s="523"/>
      <c r="V18" s="523"/>
      <c r="W18" s="229"/>
    </row>
    <row r="19" spans="1:23" ht="19.5" customHeight="1">
      <c r="A19" s="12"/>
      <c r="B19" s="229"/>
      <c r="D19" s="523"/>
      <c r="E19" s="523"/>
      <c r="F19" s="22"/>
      <c r="G19" s="529"/>
      <c r="H19" s="529"/>
      <c r="I19" s="22"/>
      <c r="J19" s="566"/>
      <c r="K19" s="566"/>
      <c r="L19" s="22"/>
      <c r="M19" s="22"/>
      <c r="N19" s="142"/>
      <c r="O19" s="521"/>
      <c r="P19" s="521"/>
      <c r="Q19" s="22"/>
      <c r="R19" s="554"/>
      <c r="S19" s="554"/>
      <c r="T19" s="22"/>
      <c r="U19" s="523"/>
      <c r="V19" s="523"/>
      <c r="W19" s="229"/>
    </row>
    <row r="20" spans="1:23" ht="19.5" customHeight="1">
      <c r="A20" s="12"/>
      <c r="B20" s="48"/>
      <c r="D20" s="48"/>
      <c r="E20" s="48"/>
      <c r="F20" s="557" t="s">
        <v>292</v>
      </c>
      <c r="G20" s="557"/>
      <c r="H20" s="48"/>
      <c r="I20" s="22"/>
      <c r="J20" s="48"/>
      <c r="K20" s="48"/>
      <c r="L20" s="22"/>
      <c r="S20" s="564" t="s">
        <v>293</v>
      </c>
      <c r="T20" s="564"/>
      <c r="U20" s="227"/>
      <c r="W20" s="48"/>
    </row>
    <row r="21" spans="1:23" ht="19.5" customHeight="1">
      <c r="A21" s="67"/>
      <c r="B21" s="67"/>
      <c r="D21" s="228"/>
      <c r="E21" s="68"/>
      <c r="F21" s="68"/>
      <c r="G21" s="69"/>
      <c r="H21" s="68"/>
      <c r="I21" s="67"/>
      <c r="J21" s="67"/>
      <c r="K21" s="7"/>
      <c r="L21" s="23"/>
      <c r="M21" s="23"/>
      <c r="O21" s="7"/>
      <c r="P21" s="67"/>
      <c r="Q21" s="67"/>
      <c r="R21" s="68"/>
      <c r="S21" s="68"/>
      <c r="T21" s="69"/>
      <c r="U21" s="68"/>
      <c r="V21" s="228"/>
      <c r="W21" s="67"/>
    </row>
    <row r="22" spans="1:23" ht="19.5" customHeight="1">
      <c r="A22" s="70"/>
      <c r="B22" s="70"/>
      <c r="D22" s="100"/>
      <c r="E22" s="558" t="s">
        <v>261</v>
      </c>
      <c r="F22" s="559"/>
      <c r="G22" s="559"/>
      <c r="H22" s="560"/>
      <c r="I22" s="70"/>
      <c r="J22" s="70"/>
      <c r="K22" s="70"/>
      <c r="L22" s="70"/>
      <c r="M22" s="70"/>
      <c r="O22" s="70"/>
      <c r="P22" s="70"/>
      <c r="Q22" s="71"/>
      <c r="R22" s="558" t="s">
        <v>262</v>
      </c>
      <c r="S22" s="559"/>
      <c r="T22" s="559"/>
      <c r="U22" s="560"/>
      <c r="V22" s="76"/>
      <c r="W22" s="70"/>
    </row>
    <row r="23" spans="1:23" ht="19.5" customHeight="1">
      <c r="A23" s="70"/>
      <c r="B23" s="70"/>
      <c r="D23" s="100"/>
      <c r="E23" s="76"/>
      <c r="F23" s="70"/>
      <c r="G23" s="70"/>
      <c r="H23" s="73"/>
      <c r="I23" s="72"/>
      <c r="J23" s="72"/>
      <c r="K23" s="70"/>
      <c r="L23" s="70"/>
      <c r="M23" s="70"/>
      <c r="O23" s="70"/>
      <c r="P23" s="70"/>
      <c r="Q23" s="73"/>
      <c r="R23" s="72"/>
      <c r="S23" s="70"/>
      <c r="T23" s="70"/>
      <c r="U23" s="70"/>
      <c r="V23" s="76"/>
      <c r="W23" s="70"/>
    </row>
    <row r="24" spans="1:23" ht="19.5" customHeight="1">
      <c r="A24" s="70"/>
      <c r="B24" s="100"/>
      <c r="D24" s="192"/>
      <c r="E24" s="75"/>
      <c r="F24" s="70"/>
      <c r="G24" s="71"/>
      <c r="H24" s="558" t="s">
        <v>244</v>
      </c>
      <c r="I24" s="559"/>
      <c r="J24" s="560"/>
      <c r="K24" s="76"/>
      <c r="L24" s="70"/>
      <c r="M24" s="70"/>
      <c r="O24" s="71"/>
      <c r="P24" s="558" t="s">
        <v>258</v>
      </c>
      <c r="Q24" s="559"/>
      <c r="R24" s="560"/>
      <c r="S24" s="79"/>
      <c r="T24" s="70"/>
      <c r="U24" s="100"/>
      <c r="V24" s="76"/>
      <c r="W24" s="70"/>
    </row>
    <row r="25" spans="1:23" ht="19.5" customHeight="1">
      <c r="A25" s="12"/>
      <c r="B25" s="16"/>
      <c r="D25" s="21"/>
      <c r="E25" s="17"/>
      <c r="F25" s="12"/>
      <c r="G25" s="18"/>
      <c r="H25" s="225"/>
      <c r="I25" s="14"/>
      <c r="J25" s="226"/>
      <c r="K25" s="17"/>
      <c r="L25" s="12"/>
      <c r="M25" s="12"/>
      <c r="O25" s="18"/>
      <c r="P25" s="225"/>
      <c r="Q25" s="14"/>
      <c r="R25" s="226"/>
      <c r="S25" s="12"/>
      <c r="T25" s="12"/>
      <c r="U25" s="12"/>
      <c r="V25" s="26"/>
      <c r="W25" s="12"/>
    </row>
    <row r="26" spans="1:23" ht="19.5" customHeight="1">
      <c r="A26" s="12"/>
      <c r="B26" s="20"/>
      <c r="D26" s="450">
        <v>7</v>
      </c>
      <c r="E26" s="450"/>
      <c r="F26" s="12"/>
      <c r="G26" s="450">
        <v>8</v>
      </c>
      <c r="H26" s="450"/>
      <c r="I26" s="12"/>
      <c r="J26" s="450">
        <v>9</v>
      </c>
      <c r="K26" s="450"/>
      <c r="L26" s="12"/>
      <c r="M26" s="12"/>
      <c r="O26" s="450">
        <v>10</v>
      </c>
      <c r="P26" s="450"/>
      <c r="Q26" s="12"/>
      <c r="R26" s="450">
        <v>11</v>
      </c>
      <c r="S26" s="450"/>
      <c r="T26" s="12"/>
      <c r="U26" s="450">
        <v>12</v>
      </c>
      <c r="V26" s="450"/>
      <c r="W26" s="20"/>
    </row>
    <row r="27" spans="1:23" ht="19.5" customHeight="1">
      <c r="A27" s="12"/>
      <c r="B27" s="229"/>
      <c r="D27" s="521" t="str">
        <f>組み合わせ一覧!AV83</f>
        <v>ＭＯＲＡＮＧＯ栃木フットボールクラブＵ１２（トップリーグ7位）</v>
      </c>
      <c r="E27" s="521"/>
      <c r="F27" s="22"/>
      <c r="G27" s="521" t="str">
        <f>組み合わせ一覧!AV81</f>
        <v>大田原城山サッカークラブ</v>
      </c>
      <c r="H27" s="521"/>
      <c r="I27" s="22"/>
      <c r="J27" s="521" t="str">
        <f>組み合わせ一覧!AV49</f>
        <v>ｕｎｉｏｎ　ｓｐｏｒｔｓ　ｃｌｕｂ（宇河地区2位）</v>
      </c>
      <c r="K27" s="521"/>
      <c r="L27" s="22"/>
      <c r="M27" s="22"/>
      <c r="N27" s="142"/>
      <c r="O27" s="529" t="str">
        <f>組み合わせ一覧!AV47</f>
        <v>ＪＦＣアミスタ市貝（芳賀地区1位）</v>
      </c>
      <c r="P27" s="529"/>
      <c r="Q27" s="22"/>
      <c r="R27" s="554" t="str">
        <f>組み合わせ一覧!AV29</f>
        <v>ＣＡ．アトレチコ　佐野</v>
      </c>
      <c r="S27" s="554"/>
      <c r="T27" s="22"/>
      <c r="U27" s="521" t="str">
        <f>組み合わせ一覧!AV11</f>
        <v>ヴェルフェ矢板Ｕ－１２・ｆｌｅｕｒ(トップリーグ2位)</v>
      </c>
      <c r="V27" s="521"/>
      <c r="W27" s="229"/>
    </row>
    <row r="28" spans="1:23" ht="19.5" customHeight="1">
      <c r="A28" s="12"/>
      <c r="B28" s="229"/>
      <c r="D28" s="521"/>
      <c r="E28" s="521"/>
      <c r="F28" s="22"/>
      <c r="G28" s="521"/>
      <c r="H28" s="521"/>
      <c r="I28" s="22"/>
      <c r="J28" s="521"/>
      <c r="K28" s="521"/>
      <c r="L28" s="22"/>
      <c r="M28" s="22"/>
      <c r="N28" s="142"/>
      <c r="O28" s="529"/>
      <c r="P28" s="529"/>
      <c r="Q28" s="22"/>
      <c r="R28" s="554"/>
      <c r="S28" s="554"/>
      <c r="T28" s="22"/>
      <c r="U28" s="521"/>
      <c r="V28" s="521"/>
      <c r="W28" s="229"/>
    </row>
    <row r="29" spans="1:23" ht="19.5" customHeight="1">
      <c r="A29" s="12"/>
      <c r="B29" s="229"/>
      <c r="D29" s="521"/>
      <c r="E29" s="521"/>
      <c r="F29" s="22"/>
      <c r="G29" s="521"/>
      <c r="H29" s="521"/>
      <c r="I29" s="22"/>
      <c r="J29" s="521"/>
      <c r="K29" s="521"/>
      <c r="L29" s="22"/>
      <c r="M29" s="22"/>
      <c r="N29" s="142"/>
      <c r="O29" s="529"/>
      <c r="P29" s="529"/>
      <c r="Q29" s="22"/>
      <c r="R29" s="554"/>
      <c r="S29" s="554"/>
      <c r="T29" s="22"/>
      <c r="U29" s="521"/>
      <c r="V29" s="521"/>
      <c r="W29" s="229"/>
    </row>
    <row r="30" spans="1:23" ht="19.5" customHeight="1">
      <c r="A30" s="12"/>
      <c r="B30" s="229"/>
      <c r="D30" s="521"/>
      <c r="E30" s="521"/>
      <c r="F30" s="22"/>
      <c r="G30" s="521"/>
      <c r="H30" s="521"/>
      <c r="I30" s="22"/>
      <c r="J30" s="521"/>
      <c r="K30" s="521"/>
      <c r="L30" s="22"/>
      <c r="M30" s="22"/>
      <c r="N30" s="142"/>
      <c r="O30" s="529"/>
      <c r="P30" s="529"/>
      <c r="Q30" s="22"/>
      <c r="R30" s="554"/>
      <c r="S30" s="554"/>
      <c r="T30" s="22"/>
      <c r="U30" s="521"/>
      <c r="V30" s="521"/>
      <c r="W30" s="229"/>
    </row>
    <row r="31" spans="1:23" ht="19.5" customHeight="1">
      <c r="A31" s="12"/>
      <c r="B31" s="229"/>
      <c r="D31" s="521"/>
      <c r="E31" s="521"/>
      <c r="F31" s="22"/>
      <c r="G31" s="521"/>
      <c r="H31" s="521"/>
      <c r="I31" s="22"/>
      <c r="J31" s="521"/>
      <c r="K31" s="521"/>
      <c r="L31" s="22"/>
      <c r="M31" s="22"/>
      <c r="N31" s="142"/>
      <c r="O31" s="529"/>
      <c r="P31" s="529"/>
      <c r="Q31" s="22"/>
      <c r="R31" s="554"/>
      <c r="S31" s="554"/>
      <c r="T31" s="22"/>
      <c r="U31" s="521"/>
      <c r="V31" s="521"/>
      <c r="W31" s="229"/>
    </row>
    <row r="32" spans="1:23" ht="19.5" customHeight="1">
      <c r="A32" s="12"/>
      <c r="B32" s="229"/>
      <c r="D32" s="521"/>
      <c r="E32" s="521"/>
      <c r="F32" s="22"/>
      <c r="G32" s="521"/>
      <c r="H32" s="521"/>
      <c r="I32" s="22"/>
      <c r="J32" s="521"/>
      <c r="K32" s="521"/>
      <c r="L32" s="22"/>
      <c r="M32" s="22"/>
      <c r="N32" s="142"/>
      <c r="O32" s="529"/>
      <c r="P32" s="529"/>
      <c r="Q32" s="22"/>
      <c r="R32" s="554"/>
      <c r="S32" s="554"/>
      <c r="T32" s="22"/>
      <c r="U32" s="521"/>
      <c r="V32" s="521"/>
      <c r="W32" s="229"/>
    </row>
    <row r="33" spans="1:28" ht="19.5" customHeight="1">
      <c r="A33" s="12"/>
      <c r="B33" s="229"/>
      <c r="D33" s="521"/>
      <c r="E33" s="521"/>
      <c r="F33" s="22"/>
      <c r="G33" s="521"/>
      <c r="H33" s="521"/>
      <c r="I33" s="22"/>
      <c r="J33" s="521"/>
      <c r="K33" s="521"/>
      <c r="L33" s="22"/>
      <c r="M33" s="22"/>
      <c r="N33" s="142"/>
      <c r="O33" s="529"/>
      <c r="P33" s="529"/>
      <c r="Q33" s="22"/>
      <c r="R33" s="554"/>
      <c r="S33" s="554"/>
      <c r="T33" s="22"/>
      <c r="U33" s="521"/>
      <c r="V33" s="521"/>
      <c r="W33" s="229"/>
    </row>
    <row r="34" spans="1:28" ht="19.5" customHeight="1">
      <c r="A34" s="12"/>
      <c r="B34" s="229"/>
      <c r="D34" s="521"/>
      <c r="E34" s="521"/>
      <c r="F34" s="22"/>
      <c r="G34" s="521"/>
      <c r="H34" s="521"/>
      <c r="I34" s="22"/>
      <c r="J34" s="521"/>
      <c r="K34" s="521"/>
      <c r="L34" s="22"/>
      <c r="M34" s="22"/>
      <c r="N34" s="142"/>
      <c r="O34" s="529"/>
      <c r="P34" s="529"/>
      <c r="Q34" s="22"/>
      <c r="R34" s="554"/>
      <c r="S34" s="554"/>
      <c r="T34" s="22"/>
      <c r="U34" s="521"/>
      <c r="V34" s="521"/>
      <c r="W34" s="229"/>
    </row>
    <row r="35" spans="1:28" ht="19.5" customHeight="1">
      <c r="A35" s="12"/>
      <c r="B35" s="229"/>
      <c r="D35" s="521"/>
      <c r="E35" s="521"/>
      <c r="F35" s="22"/>
      <c r="G35" s="521"/>
      <c r="H35" s="521"/>
      <c r="I35" s="22"/>
      <c r="J35" s="521"/>
      <c r="K35" s="521"/>
      <c r="L35" s="22"/>
      <c r="M35" s="22"/>
      <c r="N35" s="142"/>
      <c r="O35" s="529"/>
      <c r="P35" s="529"/>
      <c r="Q35" s="22"/>
      <c r="R35" s="554"/>
      <c r="S35" s="554"/>
      <c r="T35" s="22"/>
      <c r="U35" s="521"/>
      <c r="V35" s="521"/>
      <c r="W35" s="229"/>
    </row>
    <row r="36" spans="1:28" ht="19.5" customHeight="1">
      <c r="A36" s="12"/>
      <c r="B36" s="229"/>
      <c r="D36" s="521"/>
      <c r="E36" s="521"/>
      <c r="F36" s="22"/>
      <c r="G36" s="521"/>
      <c r="H36" s="521"/>
      <c r="I36" s="22"/>
      <c r="J36" s="521"/>
      <c r="K36" s="521"/>
      <c r="L36" s="22"/>
      <c r="M36" s="22"/>
      <c r="N36" s="142"/>
      <c r="O36" s="529"/>
      <c r="P36" s="529"/>
      <c r="Q36" s="22"/>
      <c r="R36" s="554"/>
      <c r="S36" s="554"/>
      <c r="T36" s="22"/>
      <c r="U36" s="521"/>
      <c r="V36" s="521"/>
      <c r="W36" s="229"/>
    </row>
    <row r="37" spans="1:28" ht="19.5" customHeight="1">
      <c r="A37" s="12"/>
      <c r="B37" s="229"/>
      <c r="D37" s="521"/>
      <c r="E37" s="521"/>
      <c r="F37" s="22"/>
      <c r="G37" s="521"/>
      <c r="H37" s="521"/>
      <c r="I37" s="22"/>
      <c r="J37" s="521"/>
      <c r="K37" s="521"/>
      <c r="L37" s="22"/>
      <c r="M37" s="22"/>
      <c r="N37" s="142"/>
      <c r="O37" s="529"/>
      <c r="P37" s="529"/>
      <c r="Q37" s="22"/>
      <c r="R37" s="554"/>
      <c r="S37" s="554"/>
      <c r="T37" s="22"/>
      <c r="U37" s="521"/>
      <c r="V37" s="521"/>
      <c r="W37" s="229"/>
    </row>
    <row r="38" spans="1:28" ht="19.5" customHeight="1">
      <c r="A38" s="8"/>
      <c r="B38" s="8"/>
      <c r="C38" s="8"/>
      <c r="D38" s="8"/>
      <c r="E38" s="8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8"/>
      <c r="X38" s="8"/>
      <c r="Y38" s="8"/>
    </row>
    <row r="39" spans="1:28" ht="19.5" customHeight="1"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Y39" s="80"/>
    </row>
    <row r="40" spans="1:28" ht="19.5" customHeight="1">
      <c r="A40" s="80" t="s">
        <v>64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508" t="s">
        <v>245</v>
      </c>
      <c r="U40" s="508"/>
      <c r="V40" s="508"/>
      <c r="W40" s="508"/>
      <c r="X40" s="508"/>
      <c r="Y40" s="80"/>
    </row>
    <row r="41" spans="1:28" ht="19.5" customHeight="1">
      <c r="A41" s="450" t="s">
        <v>65</v>
      </c>
      <c r="B41" s="551" t="s">
        <v>0</v>
      </c>
      <c r="C41" s="468">
        <v>0.375</v>
      </c>
      <c r="D41" s="468"/>
      <c r="E41" s="552" t="str">
        <f>G9</f>
        <v>ＦＣみらい　Ｐ</v>
      </c>
      <c r="F41" s="552"/>
      <c r="G41" s="552"/>
      <c r="H41" s="552"/>
      <c r="I41" s="454">
        <f>K41+K42</f>
        <v>0</v>
      </c>
      <c r="J41" s="457" t="s">
        <v>66</v>
      </c>
      <c r="K41" s="361"/>
      <c r="L41" s="361" t="s">
        <v>67</v>
      </c>
      <c r="M41" s="361"/>
      <c r="N41" s="457" t="s">
        <v>68</v>
      </c>
      <c r="O41" s="454">
        <f>M41+M42</f>
        <v>0</v>
      </c>
      <c r="P41" s="555" t="str">
        <f>J9</f>
        <v>ＮＩＫＫＯ．ＳＰＯＲＴＳ．ＣＬＵＢ（上都賀地区1位）</v>
      </c>
      <c r="Q41" s="555"/>
      <c r="R41" s="555"/>
      <c r="S41" s="555"/>
      <c r="T41" s="454" t="s">
        <v>267</v>
      </c>
      <c r="U41" s="454"/>
      <c r="V41" s="454"/>
      <c r="W41" s="454"/>
      <c r="X41" s="454"/>
      <c r="Y41" s="455"/>
      <c r="AB41" s="82"/>
    </row>
    <row r="42" spans="1:28" ht="19.5" customHeight="1">
      <c r="A42" s="450"/>
      <c r="B42" s="551"/>
      <c r="C42" s="468"/>
      <c r="D42" s="468"/>
      <c r="E42" s="552"/>
      <c r="F42" s="552"/>
      <c r="G42" s="552"/>
      <c r="H42" s="552"/>
      <c r="I42" s="454"/>
      <c r="J42" s="457"/>
      <c r="K42" s="361"/>
      <c r="L42" s="361" t="s">
        <v>67</v>
      </c>
      <c r="M42" s="361"/>
      <c r="N42" s="457"/>
      <c r="O42" s="454"/>
      <c r="P42" s="555"/>
      <c r="Q42" s="555"/>
      <c r="R42" s="555"/>
      <c r="S42" s="555"/>
      <c r="T42" s="454"/>
      <c r="U42" s="454"/>
      <c r="V42" s="454"/>
      <c r="W42" s="454"/>
      <c r="X42" s="454"/>
      <c r="Y42" s="455"/>
    </row>
    <row r="43" spans="1:28" ht="19.5" customHeight="1">
      <c r="A43" s="14"/>
      <c r="B43" s="47"/>
      <c r="C43" s="63"/>
      <c r="D43" s="63"/>
      <c r="E43" s="79"/>
      <c r="F43" s="79"/>
      <c r="G43" s="79"/>
      <c r="H43" s="79"/>
      <c r="I43" s="361"/>
      <c r="J43" s="362"/>
      <c r="K43" s="361"/>
      <c r="L43" s="361"/>
      <c r="M43" s="361"/>
      <c r="N43" s="362"/>
      <c r="O43" s="361"/>
      <c r="P43" s="79"/>
      <c r="Q43" s="79"/>
      <c r="R43" s="79"/>
      <c r="S43" s="79"/>
      <c r="T43" s="81"/>
      <c r="U43" s="81"/>
      <c r="V43" s="81"/>
      <c r="W43" s="81"/>
      <c r="X43" s="81"/>
      <c r="Y43" s="9"/>
    </row>
    <row r="44" spans="1:28" ht="19.5" customHeight="1">
      <c r="A44" s="450" t="s">
        <v>41</v>
      </c>
      <c r="B44" s="551" t="s">
        <v>0</v>
      </c>
      <c r="C44" s="468">
        <v>0.375</v>
      </c>
      <c r="D44" s="468"/>
      <c r="E44" s="567" t="str">
        <f>O9</f>
        <v>ヴェルフェ矢板Ｕ－１２・ｖｅｒｔ（塩谷南那須地区1位）</v>
      </c>
      <c r="F44" s="567"/>
      <c r="G44" s="567"/>
      <c r="H44" s="567"/>
      <c r="I44" s="454">
        <f>K44+K45</f>
        <v>0</v>
      </c>
      <c r="J44" s="457" t="s">
        <v>66</v>
      </c>
      <c r="K44" s="361"/>
      <c r="L44" s="361" t="s">
        <v>67</v>
      </c>
      <c r="M44" s="361"/>
      <c r="N44" s="457" t="s">
        <v>68</v>
      </c>
      <c r="O44" s="454">
        <f>M44+M45</f>
        <v>0</v>
      </c>
      <c r="P44" s="556" t="str">
        <f>R9</f>
        <v>野原グランディオスＦＣ</v>
      </c>
      <c r="Q44" s="556"/>
      <c r="R44" s="556"/>
      <c r="S44" s="556"/>
      <c r="T44" s="454" t="s">
        <v>268</v>
      </c>
      <c r="U44" s="454"/>
      <c r="V44" s="454"/>
      <c r="W44" s="454"/>
      <c r="X44" s="454"/>
      <c r="Y44" s="455"/>
    </row>
    <row r="45" spans="1:28" ht="19.5" customHeight="1">
      <c r="A45" s="450"/>
      <c r="B45" s="551"/>
      <c r="C45" s="468"/>
      <c r="D45" s="468"/>
      <c r="E45" s="567"/>
      <c r="F45" s="567"/>
      <c r="G45" s="567"/>
      <c r="H45" s="567"/>
      <c r="I45" s="454"/>
      <c r="J45" s="457"/>
      <c r="K45" s="361"/>
      <c r="L45" s="361" t="s">
        <v>67</v>
      </c>
      <c r="M45" s="361"/>
      <c r="N45" s="457"/>
      <c r="O45" s="454"/>
      <c r="P45" s="556"/>
      <c r="Q45" s="556"/>
      <c r="R45" s="556"/>
      <c r="S45" s="556"/>
      <c r="T45" s="454"/>
      <c r="U45" s="454"/>
      <c r="V45" s="454"/>
      <c r="W45" s="454"/>
      <c r="X45" s="454"/>
      <c r="Y45" s="455"/>
    </row>
    <row r="46" spans="1:28" ht="19.5" customHeight="1">
      <c r="A46" s="14"/>
      <c r="B46" s="47"/>
      <c r="C46" s="63"/>
      <c r="D46" s="63"/>
      <c r="E46" s="79"/>
      <c r="F46" s="79"/>
      <c r="G46" s="79"/>
      <c r="H46" s="79"/>
      <c r="I46" s="361"/>
      <c r="J46" s="362"/>
      <c r="K46" s="361"/>
      <c r="L46" s="361"/>
      <c r="M46" s="361"/>
      <c r="N46" s="362"/>
      <c r="O46" s="361"/>
      <c r="P46" s="79"/>
      <c r="Q46" s="79"/>
      <c r="R46" s="79"/>
      <c r="S46" s="79"/>
      <c r="T46" s="81"/>
      <c r="U46" s="81"/>
      <c r="V46" s="81"/>
      <c r="W46" s="81"/>
      <c r="X46" s="81"/>
      <c r="Y46" s="9"/>
    </row>
    <row r="47" spans="1:28" ht="19.5" customHeight="1">
      <c r="A47" s="450" t="s">
        <v>65</v>
      </c>
      <c r="B47" s="551" t="s">
        <v>1</v>
      </c>
      <c r="C47" s="468">
        <v>0.40972222222222227</v>
      </c>
      <c r="D47" s="468"/>
      <c r="E47" s="556" t="str">
        <f>G27</f>
        <v>大田原城山サッカークラブ</v>
      </c>
      <c r="F47" s="556"/>
      <c r="G47" s="556"/>
      <c r="H47" s="556"/>
      <c r="I47" s="454">
        <f>K47+K48</f>
        <v>0</v>
      </c>
      <c r="J47" s="457" t="s">
        <v>66</v>
      </c>
      <c r="K47" s="361"/>
      <c r="L47" s="361" t="s">
        <v>67</v>
      </c>
      <c r="M47" s="361"/>
      <c r="N47" s="457" t="s">
        <v>68</v>
      </c>
      <c r="O47" s="454">
        <f>M47+M48</f>
        <v>0</v>
      </c>
      <c r="P47" s="555" t="str">
        <f>J27</f>
        <v>ｕｎｉｏｎ　ｓｐｏｒｔｓ　ｃｌｕｂ（宇河地区2位）</v>
      </c>
      <c r="Q47" s="555"/>
      <c r="R47" s="555"/>
      <c r="S47" s="555"/>
      <c r="T47" s="454" t="s">
        <v>269</v>
      </c>
      <c r="U47" s="454"/>
      <c r="V47" s="454"/>
      <c r="W47" s="454"/>
      <c r="X47" s="454"/>
      <c r="Y47" s="455"/>
    </row>
    <row r="48" spans="1:28" ht="19.5" customHeight="1">
      <c r="A48" s="450"/>
      <c r="B48" s="551"/>
      <c r="C48" s="468"/>
      <c r="D48" s="468"/>
      <c r="E48" s="556"/>
      <c r="F48" s="556"/>
      <c r="G48" s="556"/>
      <c r="H48" s="556"/>
      <c r="I48" s="454"/>
      <c r="J48" s="457"/>
      <c r="K48" s="361"/>
      <c r="L48" s="361" t="s">
        <v>67</v>
      </c>
      <c r="M48" s="361"/>
      <c r="N48" s="457"/>
      <c r="O48" s="454"/>
      <c r="P48" s="555"/>
      <c r="Q48" s="555"/>
      <c r="R48" s="555"/>
      <c r="S48" s="555"/>
      <c r="T48" s="454"/>
      <c r="U48" s="454"/>
      <c r="V48" s="454"/>
      <c r="W48" s="454"/>
      <c r="X48" s="454"/>
      <c r="Y48" s="455"/>
    </row>
    <row r="49" spans="1:25" ht="19.5" customHeight="1">
      <c r="A49" s="14"/>
      <c r="B49" s="47"/>
      <c r="C49" s="63"/>
      <c r="D49" s="63"/>
      <c r="E49" s="79"/>
      <c r="F49" s="79"/>
      <c r="G49" s="79"/>
      <c r="H49" s="79"/>
      <c r="I49" s="361"/>
      <c r="J49" s="362"/>
      <c r="K49" s="361"/>
      <c r="L49" s="361"/>
      <c r="M49" s="361"/>
      <c r="N49" s="362"/>
      <c r="O49" s="361"/>
      <c r="P49" s="79"/>
      <c r="Q49" s="79"/>
      <c r="R49" s="79"/>
      <c r="S49" s="79"/>
      <c r="T49" s="81"/>
      <c r="U49" s="81"/>
      <c r="V49" s="81"/>
      <c r="W49" s="81"/>
      <c r="X49" s="81"/>
      <c r="Y49" s="9"/>
    </row>
    <row r="50" spans="1:25" ht="19.5" customHeight="1">
      <c r="A50" s="450" t="s">
        <v>41</v>
      </c>
      <c r="B50" s="551" t="s">
        <v>1</v>
      </c>
      <c r="C50" s="468">
        <v>0.40972222222222227</v>
      </c>
      <c r="D50" s="468"/>
      <c r="E50" s="556" t="str">
        <f>O27</f>
        <v>ＪＦＣアミスタ市貝（芳賀地区1位）</v>
      </c>
      <c r="F50" s="556"/>
      <c r="G50" s="556"/>
      <c r="H50" s="556"/>
      <c r="I50" s="454">
        <f>K50+K51</f>
        <v>0</v>
      </c>
      <c r="J50" s="457" t="s">
        <v>66</v>
      </c>
      <c r="K50" s="361"/>
      <c r="L50" s="361" t="s">
        <v>67</v>
      </c>
      <c r="M50" s="361"/>
      <c r="N50" s="457" t="s">
        <v>68</v>
      </c>
      <c r="O50" s="454">
        <f>M50+M51</f>
        <v>0</v>
      </c>
      <c r="P50" s="565" t="str">
        <f>R27</f>
        <v>ＣＡ．アトレチコ　佐野</v>
      </c>
      <c r="Q50" s="565"/>
      <c r="R50" s="565"/>
      <c r="S50" s="565"/>
      <c r="T50" s="454" t="s">
        <v>270</v>
      </c>
      <c r="U50" s="454"/>
      <c r="V50" s="454"/>
      <c r="W50" s="454"/>
      <c r="X50" s="454"/>
      <c r="Y50" s="455"/>
    </row>
    <row r="51" spans="1:25" ht="19.5" customHeight="1">
      <c r="A51" s="450"/>
      <c r="B51" s="551"/>
      <c r="C51" s="468"/>
      <c r="D51" s="468"/>
      <c r="E51" s="556"/>
      <c r="F51" s="556"/>
      <c r="G51" s="556"/>
      <c r="H51" s="556"/>
      <c r="I51" s="454"/>
      <c r="J51" s="457"/>
      <c r="K51" s="361"/>
      <c r="L51" s="361" t="s">
        <v>67</v>
      </c>
      <c r="M51" s="361"/>
      <c r="N51" s="457"/>
      <c r="O51" s="454"/>
      <c r="P51" s="565"/>
      <c r="Q51" s="565"/>
      <c r="R51" s="565"/>
      <c r="S51" s="565"/>
      <c r="T51" s="454"/>
      <c r="U51" s="454"/>
      <c r="V51" s="454"/>
      <c r="W51" s="454"/>
      <c r="X51" s="454"/>
      <c r="Y51" s="455"/>
    </row>
    <row r="52" spans="1:25" ht="19.5" customHeight="1">
      <c r="A52" s="14"/>
      <c r="B52" s="47"/>
      <c r="C52" s="63"/>
      <c r="D52" s="63"/>
      <c r="E52" s="79"/>
      <c r="F52" s="79"/>
      <c r="G52" s="79"/>
      <c r="H52" s="79"/>
      <c r="I52" s="361"/>
      <c r="J52" s="362"/>
      <c r="K52" s="361"/>
      <c r="L52" s="361"/>
      <c r="M52" s="361"/>
      <c r="N52" s="362"/>
      <c r="O52" s="361"/>
      <c r="P52" s="79"/>
      <c r="Q52" s="79"/>
      <c r="R52" s="79"/>
      <c r="S52" s="79"/>
      <c r="T52" s="81"/>
      <c r="U52" s="81"/>
      <c r="V52" s="81"/>
      <c r="W52" s="81"/>
      <c r="X52" s="81"/>
      <c r="Y52" s="9"/>
    </row>
    <row r="53" spans="1:25" ht="19.5" customHeight="1">
      <c r="A53" s="450" t="s">
        <v>65</v>
      </c>
      <c r="B53" s="551" t="s">
        <v>2</v>
      </c>
      <c r="C53" s="468">
        <v>0.47916666666666669</v>
      </c>
      <c r="D53" s="468"/>
      <c r="E53" s="556" t="str">
        <f>D9</f>
        <v>ＦＣ　ＶＡＬＯＮ（トップリーグ3位）</v>
      </c>
      <c r="F53" s="556"/>
      <c r="G53" s="556"/>
      <c r="H53" s="556"/>
      <c r="I53" s="454">
        <f>K53+K54</f>
        <v>0</v>
      </c>
      <c r="J53" s="457" t="s">
        <v>66</v>
      </c>
      <c r="K53" s="361"/>
      <c r="L53" s="361" t="s">
        <v>67</v>
      </c>
      <c r="M53" s="361"/>
      <c r="N53" s="457" t="s">
        <v>68</v>
      </c>
      <c r="O53" s="454">
        <f>M53+M54</f>
        <v>0</v>
      </c>
      <c r="P53" s="552" t="s">
        <v>263</v>
      </c>
      <c r="Q53" s="552"/>
      <c r="R53" s="552"/>
      <c r="S53" s="552"/>
      <c r="T53" s="553" t="s">
        <v>271</v>
      </c>
      <c r="U53" s="553"/>
      <c r="V53" s="553"/>
      <c r="W53" s="553"/>
      <c r="X53" s="553"/>
      <c r="Y53" s="455"/>
    </row>
    <row r="54" spans="1:25" ht="19.5" customHeight="1">
      <c r="A54" s="450"/>
      <c r="B54" s="551"/>
      <c r="C54" s="468"/>
      <c r="D54" s="468"/>
      <c r="E54" s="556"/>
      <c r="F54" s="556"/>
      <c r="G54" s="556"/>
      <c r="H54" s="556"/>
      <c r="I54" s="454"/>
      <c r="J54" s="457"/>
      <c r="K54" s="361"/>
      <c r="L54" s="361" t="s">
        <v>67</v>
      </c>
      <c r="M54" s="361"/>
      <c r="N54" s="457"/>
      <c r="O54" s="454"/>
      <c r="P54" s="552"/>
      <c r="Q54" s="552"/>
      <c r="R54" s="552"/>
      <c r="S54" s="552"/>
      <c r="T54" s="553"/>
      <c r="U54" s="553"/>
      <c r="V54" s="553"/>
      <c r="W54" s="553"/>
      <c r="X54" s="553"/>
      <c r="Y54" s="455"/>
    </row>
    <row r="55" spans="1:25" ht="19.5" customHeight="1">
      <c r="A55" s="14"/>
      <c r="B55" s="84"/>
      <c r="C55" s="1"/>
      <c r="D55" s="1"/>
      <c r="E55" s="44"/>
      <c r="F55" s="44"/>
      <c r="G55" s="44"/>
      <c r="H55" s="44"/>
      <c r="I55" s="142"/>
      <c r="J55" s="142"/>
      <c r="K55" s="142"/>
      <c r="L55" s="142"/>
      <c r="M55" s="142"/>
      <c r="N55" s="142"/>
      <c r="O55" s="142"/>
      <c r="P55" s="44"/>
      <c r="Q55" s="44"/>
      <c r="R55" s="44"/>
      <c r="S55" s="44"/>
      <c r="T55" s="232"/>
      <c r="U55" s="232"/>
      <c r="V55" s="232"/>
      <c r="W55" s="232"/>
      <c r="X55" s="232"/>
    </row>
    <row r="56" spans="1:25" ht="19.5" customHeight="1">
      <c r="A56" s="450" t="s">
        <v>41</v>
      </c>
      <c r="B56" s="551" t="s">
        <v>2</v>
      </c>
      <c r="C56" s="468">
        <v>0.47916666666666669</v>
      </c>
      <c r="D56" s="468"/>
      <c r="E56" s="552" t="s">
        <v>264</v>
      </c>
      <c r="F56" s="552"/>
      <c r="G56" s="552"/>
      <c r="H56" s="552"/>
      <c r="I56" s="454">
        <f>K56+K57</f>
        <v>0</v>
      </c>
      <c r="J56" s="457" t="s">
        <v>66</v>
      </c>
      <c r="K56" s="361"/>
      <c r="L56" s="361" t="s">
        <v>67</v>
      </c>
      <c r="M56" s="361"/>
      <c r="N56" s="457" t="s">
        <v>68</v>
      </c>
      <c r="O56" s="454">
        <f>M56+M57</f>
        <v>0</v>
      </c>
      <c r="P56" s="556" t="str">
        <f>U9</f>
        <v>ＴＥＡＭ　リフレＳＣ（トップリーグ6位）</v>
      </c>
      <c r="Q56" s="556"/>
      <c r="R56" s="556"/>
      <c r="S56" s="556"/>
      <c r="T56" s="553" t="s">
        <v>272</v>
      </c>
      <c r="U56" s="553"/>
      <c r="V56" s="553"/>
      <c r="W56" s="553"/>
      <c r="X56" s="553"/>
      <c r="Y56" s="455"/>
    </row>
    <row r="57" spans="1:25" ht="19.5" customHeight="1">
      <c r="A57" s="450"/>
      <c r="B57" s="551"/>
      <c r="C57" s="468"/>
      <c r="D57" s="468"/>
      <c r="E57" s="552"/>
      <c r="F57" s="552"/>
      <c r="G57" s="552"/>
      <c r="H57" s="552"/>
      <c r="I57" s="454"/>
      <c r="J57" s="457"/>
      <c r="K57" s="361"/>
      <c r="L57" s="361" t="s">
        <v>67</v>
      </c>
      <c r="M57" s="361"/>
      <c r="N57" s="457"/>
      <c r="O57" s="454"/>
      <c r="P57" s="556"/>
      <c r="Q57" s="556"/>
      <c r="R57" s="556"/>
      <c r="S57" s="556"/>
      <c r="T57" s="553"/>
      <c r="U57" s="553"/>
      <c r="V57" s="553"/>
      <c r="W57" s="553"/>
      <c r="X57" s="553"/>
      <c r="Y57" s="455"/>
    </row>
    <row r="58" spans="1:25" ht="19.5" customHeight="1">
      <c r="A58" s="1"/>
      <c r="B58" s="84"/>
      <c r="C58" s="1"/>
      <c r="D58" s="1"/>
      <c r="E58" s="44"/>
      <c r="F58" s="44"/>
      <c r="G58" s="44"/>
      <c r="H58" s="44"/>
      <c r="I58" s="142"/>
      <c r="J58" s="142"/>
      <c r="K58" s="142"/>
      <c r="L58" s="142"/>
      <c r="M58" s="142"/>
      <c r="N58" s="142"/>
      <c r="O58" s="142"/>
      <c r="P58" s="44"/>
      <c r="Q58" s="44"/>
      <c r="R58" s="44"/>
      <c r="S58" s="44"/>
      <c r="T58" s="232"/>
      <c r="U58" s="232"/>
      <c r="V58" s="232"/>
      <c r="W58" s="232"/>
      <c r="X58" s="232"/>
    </row>
    <row r="59" spans="1:25" ht="19.5" customHeight="1">
      <c r="A59" s="450" t="s">
        <v>65</v>
      </c>
      <c r="B59" s="551" t="s">
        <v>3</v>
      </c>
      <c r="C59" s="468">
        <v>0.51388888888888895</v>
      </c>
      <c r="D59" s="468"/>
      <c r="E59" s="567" t="str">
        <f>D27</f>
        <v>ＭＯＲＡＮＧＯ栃木フットボールクラブＵ１２（トップリーグ7位）</v>
      </c>
      <c r="F59" s="567"/>
      <c r="G59" s="567"/>
      <c r="H59" s="567"/>
      <c r="I59" s="454">
        <f>K59+K60</f>
        <v>0</v>
      </c>
      <c r="J59" s="457" t="s">
        <v>66</v>
      </c>
      <c r="K59" s="361"/>
      <c r="L59" s="361" t="s">
        <v>67</v>
      </c>
      <c r="M59" s="361"/>
      <c r="N59" s="457" t="s">
        <v>68</v>
      </c>
      <c r="O59" s="454">
        <f>M59+M60</f>
        <v>0</v>
      </c>
      <c r="P59" s="552" t="s">
        <v>265</v>
      </c>
      <c r="Q59" s="552"/>
      <c r="R59" s="552"/>
      <c r="S59" s="552"/>
      <c r="T59" s="553" t="s">
        <v>273</v>
      </c>
      <c r="U59" s="553"/>
      <c r="V59" s="553"/>
      <c r="W59" s="553"/>
      <c r="X59" s="553"/>
      <c r="Y59" s="455"/>
    </row>
    <row r="60" spans="1:25" ht="19.5" customHeight="1">
      <c r="A60" s="450"/>
      <c r="B60" s="551"/>
      <c r="C60" s="468"/>
      <c r="D60" s="468"/>
      <c r="E60" s="567"/>
      <c r="F60" s="567"/>
      <c r="G60" s="567"/>
      <c r="H60" s="567"/>
      <c r="I60" s="454"/>
      <c r="J60" s="457"/>
      <c r="K60" s="361"/>
      <c r="L60" s="361" t="s">
        <v>67</v>
      </c>
      <c r="M60" s="361"/>
      <c r="N60" s="457"/>
      <c r="O60" s="454"/>
      <c r="P60" s="552"/>
      <c r="Q60" s="552"/>
      <c r="R60" s="552"/>
      <c r="S60" s="552"/>
      <c r="T60" s="553"/>
      <c r="U60" s="553"/>
      <c r="V60" s="553"/>
      <c r="W60" s="553"/>
      <c r="X60" s="553"/>
      <c r="Y60" s="455"/>
    </row>
    <row r="61" spans="1:25" ht="19.5" customHeight="1">
      <c r="A61" s="14"/>
      <c r="B61" s="84"/>
      <c r="C61" s="1"/>
      <c r="D61" s="1"/>
      <c r="E61" s="44"/>
      <c r="F61" s="44"/>
      <c r="G61" s="44"/>
      <c r="H61" s="44"/>
      <c r="I61" s="142"/>
      <c r="J61" s="142"/>
      <c r="K61" s="142"/>
      <c r="L61" s="142"/>
      <c r="M61" s="142"/>
      <c r="N61" s="142"/>
      <c r="O61" s="142"/>
      <c r="P61" s="44"/>
      <c r="Q61" s="44"/>
      <c r="R61" s="44"/>
      <c r="S61" s="44"/>
      <c r="T61" s="232"/>
      <c r="U61" s="232"/>
      <c r="V61" s="232"/>
      <c r="W61" s="232"/>
      <c r="X61" s="232"/>
    </row>
    <row r="62" spans="1:25" ht="19.5" customHeight="1">
      <c r="A62" s="450" t="s">
        <v>41</v>
      </c>
      <c r="B62" s="551" t="s">
        <v>3</v>
      </c>
      <c r="C62" s="468">
        <v>0.51388888888888895</v>
      </c>
      <c r="D62" s="468"/>
      <c r="E62" s="552" t="s">
        <v>266</v>
      </c>
      <c r="F62" s="552"/>
      <c r="G62" s="552"/>
      <c r="H62" s="552"/>
      <c r="I62" s="454">
        <f>K62+K63</f>
        <v>0</v>
      </c>
      <c r="J62" s="457" t="s">
        <v>66</v>
      </c>
      <c r="K62" s="361"/>
      <c r="L62" s="361" t="s">
        <v>67</v>
      </c>
      <c r="M62" s="361"/>
      <c r="N62" s="457" t="s">
        <v>68</v>
      </c>
      <c r="O62" s="454">
        <f>M62+M63</f>
        <v>0</v>
      </c>
      <c r="P62" s="555" t="str">
        <f>U27</f>
        <v>ヴェルフェ矢板Ｕ－１２・ｆｌｅｕｒ(トップリーグ2位)</v>
      </c>
      <c r="Q62" s="555"/>
      <c r="R62" s="555"/>
      <c r="S62" s="555"/>
      <c r="T62" s="553" t="s">
        <v>274</v>
      </c>
      <c r="U62" s="553"/>
      <c r="V62" s="553"/>
      <c r="W62" s="553"/>
      <c r="X62" s="553"/>
      <c r="Y62" s="455"/>
    </row>
    <row r="63" spans="1:25" ht="19.5" customHeight="1">
      <c r="A63" s="450"/>
      <c r="B63" s="551"/>
      <c r="C63" s="468"/>
      <c r="D63" s="468"/>
      <c r="E63" s="552"/>
      <c r="F63" s="552"/>
      <c r="G63" s="552"/>
      <c r="H63" s="552"/>
      <c r="I63" s="454"/>
      <c r="J63" s="457"/>
      <c r="K63" s="361"/>
      <c r="L63" s="361" t="s">
        <v>67</v>
      </c>
      <c r="M63" s="361"/>
      <c r="N63" s="457"/>
      <c r="O63" s="454"/>
      <c r="P63" s="555"/>
      <c r="Q63" s="555"/>
      <c r="R63" s="555"/>
      <c r="S63" s="555"/>
      <c r="T63" s="553"/>
      <c r="U63" s="553"/>
      <c r="V63" s="553"/>
      <c r="W63" s="553"/>
      <c r="X63" s="553"/>
      <c r="Y63" s="455"/>
    </row>
    <row r="64" spans="1:25" ht="19.5" customHeight="1">
      <c r="I64" s="142"/>
      <c r="J64" s="142"/>
      <c r="K64" s="142"/>
      <c r="L64" s="142"/>
      <c r="M64" s="142"/>
      <c r="N64" s="142"/>
      <c r="O64" s="142"/>
    </row>
    <row r="65" spans="1:25" ht="20.100000000000001" customHeight="1">
      <c r="A65" s="12"/>
      <c r="B65" s="14"/>
      <c r="C65" s="12"/>
      <c r="D65" s="12"/>
      <c r="E65" s="14"/>
      <c r="F65" s="14"/>
      <c r="G65" s="14"/>
      <c r="H65" s="14"/>
      <c r="I65" s="85"/>
      <c r="J65" s="38"/>
      <c r="K65" s="37"/>
      <c r="L65" s="37"/>
      <c r="M65" s="37"/>
      <c r="N65" s="38"/>
      <c r="O65" s="85"/>
      <c r="P65" s="14"/>
      <c r="Q65" s="14"/>
      <c r="R65" s="14"/>
      <c r="S65" s="14"/>
      <c r="T65" s="8"/>
      <c r="U65" s="8"/>
      <c r="V65" s="8"/>
      <c r="W65" s="8"/>
      <c r="X65" s="8"/>
      <c r="Y65" s="8"/>
    </row>
    <row r="68" spans="1:25" ht="20.100000000000001" customHeight="1">
      <c r="A68" s="12"/>
      <c r="B68" s="14"/>
      <c r="C68" s="12"/>
      <c r="D68" s="12"/>
      <c r="E68" s="14"/>
      <c r="F68" s="14"/>
      <c r="G68" s="14"/>
      <c r="H68" s="14"/>
      <c r="I68" s="85"/>
      <c r="J68" s="38"/>
      <c r="K68" s="37"/>
      <c r="L68" s="37"/>
      <c r="M68" s="37"/>
      <c r="N68" s="38"/>
      <c r="O68" s="85"/>
      <c r="P68" s="14"/>
      <c r="Q68" s="14"/>
      <c r="R68" s="14"/>
      <c r="S68" s="14"/>
      <c r="T68" s="8"/>
      <c r="U68" s="8"/>
      <c r="V68" s="8"/>
      <c r="W68" s="8"/>
      <c r="X68" s="8"/>
      <c r="Y68" s="8"/>
    </row>
    <row r="71" spans="1:25" ht="20.100000000000001" customHeight="1">
      <c r="A71" s="12"/>
      <c r="B71" s="14"/>
      <c r="C71" s="12"/>
      <c r="D71" s="12"/>
      <c r="E71" s="14"/>
      <c r="F71" s="14"/>
      <c r="G71" s="14"/>
      <c r="H71" s="14"/>
      <c r="I71" s="85"/>
      <c r="J71" s="38"/>
      <c r="K71" s="37"/>
      <c r="L71" s="37"/>
      <c r="M71" s="37"/>
      <c r="N71" s="38"/>
      <c r="O71" s="85"/>
      <c r="P71" s="14"/>
      <c r="Q71" s="14"/>
      <c r="R71" s="14"/>
      <c r="S71" s="14"/>
      <c r="T71" s="8"/>
      <c r="U71" s="8"/>
      <c r="V71" s="8"/>
      <c r="W71" s="8"/>
      <c r="X71" s="8"/>
      <c r="Y71" s="8"/>
    </row>
    <row r="74" spans="1:25" ht="20.100000000000001" customHeight="1">
      <c r="A74" s="12"/>
      <c r="B74" s="12"/>
      <c r="C74" s="12"/>
      <c r="D74" s="12"/>
      <c r="E74" s="14"/>
      <c r="F74" s="14"/>
      <c r="G74" s="14"/>
      <c r="H74" s="14"/>
      <c r="I74" s="86"/>
      <c r="J74" s="12"/>
      <c r="K74" s="12"/>
      <c r="L74" s="12"/>
      <c r="M74" s="12"/>
      <c r="N74" s="12"/>
      <c r="O74" s="86"/>
      <c r="P74" s="14"/>
      <c r="Q74" s="14"/>
      <c r="R74" s="14"/>
      <c r="S74" s="14"/>
      <c r="T74" s="8"/>
      <c r="U74" s="8"/>
      <c r="V74" s="8"/>
      <c r="W74" s="8"/>
      <c r="X74" s="8"/>
      <c r="Y74" s="8"/>
    </row>
    <row r="77" spans="1:25" ht="20.100000000000001" customHeight="1">
      <c r="A77" s="12"/>
      <c r="E77" s="1"/>
      <c r="F77" s="1"/>
      <c r="G77" s="1"/>
      <c r="H77" s="1"/>
      <c r="I77" s="87"/>
      <c r="O77" s="87"/>
      <c r="P77" s="1"/>
      <c r="Q77" s="1"/>
      <c r="R77" s="1"/>
      <c r="S77" s="1"/>
    </row>
  </sheetData>
  <mergeCells count="130">
    <mergeCell ref="A1:D1"/>
    <mergeCell ref="E1:H1"/>
    <mergeCell ref="J1:M1"/>
    <mergeCell ref="O1:Q1"/>
    <mergeCell ref="R1:Y1"/>
    <mergeCell ref="F2:G2"/>
    <mergeCell ref="S2:T2"/>
    <mergeCell ref="E4:H4"/>
    <mergeCell ref="R4:U4"/>
    <mergeCell ref="H6:J6"/>
    <mergeCell ref="P6:R6"/>
    <mergeCell ref="D8:E8"/>
    <mergeCell ref="G8:H8"/>
    <mergeCell ref="J8:K8"/>
    <mergeCell ref="O8:P8"/>
    <mergeCell ref="R8:S8"/>
    <mergeCell ref="U8:V8"/>
    <mergeCell ref="D9:E19"/>
    <mergeCell ref="G9:H19"/>
    <mergeCell ref="J9:K19"/>
    <mergeCell ref="O9:P19"/>
    <mergeCell ref="R9:S19"/>
    <mergeCell ref="U9:V19"/>
    <mergeCell ref="F20:G20"/>
    <mergeCell ref="S20:T20"/>
    <mergeCell ref="E22:H22"/>
    <mergeCell ref="R22:U22"/>
    <mergeCell ref="H24:J24"/>
    <mergeCell ref="P24:R24"/>
    <mergeCell ref="D26:E26"/>
    <mergeCell ref="G26:H26"/>
    <mergeCell ref="J26:K26"/>
    <mergeCell ref="O26:P26"/>
    <mergeCell ref="R26:S26"/>
    <mergeCell ref="U26:V26"/>
    <mergeCell ref="Y53:Y54"/>
    <mergeCell ref="N50:N51"/>
    <mergeCell ref="O50:O51"/>
    <mergeCell ref="D27:E37"/>
    <mergeCell ref="G27:H37"/>
    <mergeCell ref="J27:K37"/>
    <mergeCell ref="O27:P37"/>
    <mergeCell ref="R27:S37"/>
    <mergeCell ref="U27:V37"/>
    <mergeCell ref="T40:X40"/>
    <mergeCell ref="C41:D42"/>
    <mergeCell ref="E41:H42"/>
    <mergeCell ref="I41:I42"/>
    <mergeCell ref="J41:J42"/>
    <mergeCell ref="N41:N42"/>
    <mergeCell ref="O41:O42"/>
    <mergeCell ref="P41:S42"/>
    <mergeCell ref="T41:X42"/>
    <mergeCell ref="J47:J48"/>
    <mergeCell ref="N47:N48"/>
    <mergeCell ref="P47:S48"/>
    <mergeCell ref="T47:X48"/>
    <mergeCell ref="Y41:Y42"/>
    <mergeCell ref="T44:X45"/>
    <mergeCell ref="Y44:Y45"/>
    <mergeCell ref="Y47:Y48"/>
    <mergeCell ref="O47:O48"/>
    <mergeCell ref="A41:A42"/>
    <mergeCell ref="B41:B42"/>
    <mergeCell ref="P50:S51"/>
    <mergeCell ref="T50:X51"/>
    <mergeCell ref="Y50:Y51"/>
    <mergeCell ref="A47:A48"/>
    <mergeCell ref="B47:B48"/>
    <mergeCell ref="C47:D48"/>
    <mergeCell ref="E47:H48"/>
    <mergeCell ref="I47:I48"/>
    <mergeCell ref="A44:A45"/>
    <mergeCell ref="B44:B45"/>
    <mergeCell ref="C44:D45"/>
    <mergeCell ref="E44:H45"/>
    <mergeCell ref="I44:I45"/>
    <mergeCell ref="J44:J45"/>
    <mergeCell ref="N44:N45"/>
    <mergeCell ref="O44:O45"/>
    <mergeCell ref="P44:S45"/>
    <mergeCell ref="J53:J54"/>
    <mergeCell ref="N53:N54"/>
    <mergeCell ref="O53:O54"/>
    <mergeCell ref="P53:S54"/>
    <mergeCell ref="T53:X54"/>
    <mergeCell ref="A50:A51"/>
    <mergeCell ref="B50:B51"/>
    <mergeCell ref="C50:D51"/>
    <mergeCell ref="E50:H51"/>
    <mergeCell ref="I50:I51"/>
    <mergeCell ref="J50:J51"/>
    <mergeCell ref="A53:A54"/>
    <mergeCell ref="B53:B54"/>
    <mergeCell ref="C53:D54"/>
    <mergeCell ref="E53:H54"/>
    <mergeCell ref="I53:I54"/>
    <mergeCell ref="A59:A60"/>
    <mergeCell ref="B59:B60"/>
    <mergeCell ref="C59:D60"/>
    <mergeCell ref="E59:H60"/>
    <mergeCell ref="I59:I60"/>
    <mergeCell ref="A56:A57"/>
    <mergeCell ref="B56:B57"/>
    <mergeCell ref="C56:D57"/>
    <mergeCell ref="E56:H57"/>
    <mergeCell ref="I56:I57"/>
    <mergeCell ref="Y59:Y60"/>
    <mergeCell ref="N56:N57"/>
    <mergeCell ref="O56:O57"/>
    <mergeCell ref="P56:S57"/>
    <mergeCell ref="T56:X57"/>
    <mergeCell ref="Y56:Y57"/>
    <mergeCell ref="J59:J60"/>
    <mergeCell ref="N59:N60"/>
    <mergeCell ref="O59:O60"/>
    <mergeCell ref="P59:S60"/>
    <mergeCell ref="T59:X60"/>
    <mergeCell ref="J56:J57"/>
    <mergeCell ref="N62:N63"/>
    <mergeCell ref="O62:O63"/>
    <mergeCell ref="P62:S63"/>
    <mergeCell ref="T62:X63"/>
    <mergeCell ref="Y62:Y63"/>
    <mergeCell ref="A62:A63"/>
    <mergeCell ref="B62:B63"/>
    <mergeCell ref="C62:D63"/>
    <mergeCell ref="E62:H63"/>
    <mergeCell ref="I62:I63"/>
    <mergeCell ref="J62:J63"/>
  </mergeCells>
  <phoneticPr fontId="2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61" firstPageNumber="4294963191" orientation="portrait" horizontalDpi="360" verticalDpi="36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Y38"/>
  <sheetViews>
    <sheetView zoomScale="70" zoomScaleNormal="70" workbookViewId="0">
      <selection activeCell="Q23" sqref="Q23:U24"/>
    </sheetView>
  </sheetViews>
  <sheetFormatPr defaultRowHeight="13.2"/>
  <cols>
    <col min="1" max="25" width="5.6640625" customWidth="1"/>
  </cols>
  <sheetData>
    <row r="1" spans="1:25" ht="32.1" customHeight="1">
      <c r="A1" s="472" t="s">
        <v>206</v>
      </c>
      <c r="B1" s="472"/>
      <c r="C1" s="472"/>
      <c r="D1" s="471">
        <f>組み合わせ一覧!T9</f>
        <v>44884</v>
      </c>
      <c r="E1" s="471"/>
      <c r="F1" s="471"/>
      <c r="G1" s="471"/>
      <c r="H1" s="140"/>
      <c r="I1" s="472" t="s">
        <v>210</v>
      </c>
      <c r="J1" s="472"/>
      <c r="K1" s="472"/>
      <c r="L1" s="472"/>
      <c r="M1" s="472"/>
      <c r="N1" s="140"/>
      <c r="O1" s="472" t="s">
        <v>213</v>
      </c>
      <c r="P1" s="472"/>
      <c r="Q1" s="472"/>
      <c r="R1" s="478" t="str">
        <f>組み合わせ一覧!U71</f>
        <v>栃木県グリーンスタジアムサブグランド</v>
      </c>
      <c r="S1" s="478"/>
      <c r="T1" s="478"/>
      <c r="U1" s="478"/>
      <c r="V1" s="478"/>
      <c r="W1" s="478"/>
      <c r="X1" s="478"/>
      <c r="Y1" s="478"/>
    </row>
    <row r="2" spans="1:25" ht="32.1" customHeight="1">
      <c r="A2" s="88"/>
      <c r="B2" s="88"/>
      <c r="C2" s="12"/>
      <c r="D2" s="569"/>
      <c r="E2" s="569"/>
      <c r="F2" s="569"/>
      <c r="G2" s="569"/>
      <c r="H2" s="569"/>
      <c r="I2" s="12"/>
      <c r="J2" s="12"/>
      <c r="K2" s="12"/>
      <c r="L2" s="12"/>
      <c r="M2" s="12"/>
      <c r="N2" s="12"/>
      <c r="O2" s="89"/>
      <c r="P2" s="89"/>
      <c r="Q2" s="89"/>
      <c r="R2" s="90"/>
      <c r="S2" s="573"/>
      <c r="T2" s="573"/>
      <c r="U2" s="573"/>
      <c r="V2" s="573"/>
      <c r="W2" s="573"/>
      <c r="X2" s="573"/>
      <c r="Y2" s="90"/>
    </row>
    <row r="3" spans="1:25" s="4" customFormat="1" ht="32.1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</row>
    <row r="4" spans="1:25" ht="32.1" customHeight="1">
      <c r="A4" s="70"/>
      <c r="B4" s="70"/>
      <c r="C4" s="70"/>
      <c r="D4" s="70"/>
      <c r="E4" s="72"/>
      <c r="F4" s="72"/>
      <c r="G4" s="72"/>
      <c r="H4" s="72"/>
      <c r="I4" s="72"/>
      <c r="J4" s="100"/>
      <c r="K4" s="100"/>
      <c r="L4" s="100"/>
      <c r="M4" s="571"/>
      <c r="N4" s="571"/>
      <c r="O4" s="100"/>
      <c r="P4" s="100"/>
      <c r="Q4" s="100"/>
      <c r="R4" s="72"/>
      <c r="S4" s="72"/>
      <c r="T4" s="72"/>
      <c r="U4" s="72"/>
      <c r="V4" s="72"/>
      <c r="W4" s="70"/>
      <c r="X4" s="70"/>
      <c r="Y4" s="70"/>
    </row>
    <row r="5" spans="1:25" ht="32.1" customHeight="1">
      <c r="A5" s="70"/>
      <c r="B5" s="70"/>
      <c r="C5" s="70"/>
      <c r="D5" s="70"/>
      <c r="E5" s="77"/>
      <c r="F5" s="78"/>
      <c r="G5" s="70" t="s">
        <v>73</v>
      </c>
      <c r="H5" s="70"/>
      <c r="I5" s="71"/>
      <c r="J5" s="70"/>
      <c r="K5" s="70"/>
      <c r="L5" s="70"/>
      <c r="M5" s="70"/>
      <c r="N5" s="70"/>
      <c r="O5" s="70"/>
      <c r="P5" s="70"/>
      <c r="Q5" s="70"/>
      <c r="R5" s="77"/>
      <c r="S5" s="70"/>
      <c r="T5" s="70" t="s">
        <v>74</v>
      </c>
      <c r="U5" s="70"/>
      <c r="V5" s="71"/>
      <c r="W5" s="70"/>
      <c r="X5" s="70"/>
      <c r="Y5" s="70"/>
    </row>
    <row r="6" spans="1:25" ht="32.1" customHeight="1">
      <c r="A6" s="70"/>
      <c r="B6" s="70"/>
      <c r="C6" s="77"/>
      <c r="D6" s="78" t="s">
        <v>75</v>
      </c>
      <c r="E6" s="74"/>
      <c r="F6" s="75"/>
      <c r="G6" s="70"/>
      <c r="H6" s="70"/>
      <c r="I6" s="77"/>
      <c r="J6" s="78" t="s">
        <v>76</v>
      </c>
      <c r="K6" s="91"/>
      <c r="L6" s="76"/>
      <c r="M6" s="70"/>
      <c r="N6" s="70"/>
      <c r="O6" s="71"/>
      <c r="P6" s="77"/>
      <c r="Q6" s="78" t="s">
        <v>77</v>
      </c>
      <c r="R6" s="74"/>
      <c r="S6" s="79"/>
      <c r="T6" s="70"/>
      <c r="U6" s="71"/>
      <c r="V6" s="77"/>
      <c r="W6" s="78" t="s">
        <v>78</v>
      </c>
      <c r="X6" s="91"/>
      <c r="Y6" s="70"/>
    </row>
    <row r="7" spans="1:25" ht="32.1" customHeight="1">
      <c r="A7" s="70"/>
      <c r="B7" s="70"/>
      <c r="C7" s="570" t="s">
        <v>229</v>
      </c>
      <c r="D7" s="571"/>
      <c r="E7" s="572"/>
      <c r="F7" s="192"/>
      <c r="G7" s="70"/>
      <c r="H7" s="70"/>
      <c r="I7" s="570" t="s">
        <v>230</v>
      </c>
      <c r="J7" s="571"/>
      <c r="K7" s="572"/>
      <c r="L7" s="100"/>
      <c r="M7" s="70"/>
      <c r="N7" s="70"/>
      <c r="O7" s="100"/>
      <c r="P7" s="570" t="s">
        <v>231</v>
      </c>
      <c r="Q7" s="571"/>
      <c r="R7" s="572"/>
      <c r="S7" s="79"/>
      <c r="T7" s="70"/>
      <c r="U7" s="100"/>
      <c r="V7" s="570" t="s">
        <v>232</v>
      </c>
      <c r="W7" s="571"/>
      <c r="X7" s="572"/>
      <c r="Y7" s="70"/>
    </row>
    <row r="8" spans="1:25" ht="32.1" customHeight="1">
      <c r="A8" s="70"/>
      <c r="B8" s="571">
        <v>1</v>
      </c>
      <c r="C8" s="571"/>
      <c r="D8" s="100"/>
      <c r="E8" s="571">
        <v>2</v>
      </c>
      <c r="F8" s="571"/>
      <c r="G8" s="100"/>
      <c r="H8" s="571">
        <v>3</v>
      </c>
      <c r="I8" s="571"/>
      <c r="J8" s="100"/>
      <c r="K8" s="571">
        <v>4</v>
      </c>
      <c r="L8" s="571"/>
      <c r="M8" s="100"/>
      <c r="N8" s="100"/>
      <c r="O8" s="571">
        <v>5</v>
      </c>
      <c r="P8" s="571"/>
      <c r="Q8" s="100"/>
      <c r="R8" s="571">
        <v>6</v>
      </c>
      <c r="S8" s="571"/>
      <c r="T8" s="100"/>
      <c r="U8" s="571">
        <v>7</v>
      </c>
      <c r="V8" s="571"/>
      <c r="W8" s="100"/>
      <c r="X8" s="571">
        <v>8</v>
      </c>
      <c r="Y8" s="571"/>
    </row>
    <row r="9" spans="1:25" ht="32.1" customHeight="1">
      <c r="A9" s="12"/>
      <c r="B9" s="578">
        <v>1</v>
      </c>
      <c r="C9" s="578"/>
      <c r="D9" s="101"/>
      <c r="E9" s="578">
        <v>2</v>
      </c>
      <c r="F9" s="578"/>
      <c r="G9" s="102"/>
      <c r="H9" s="579">
        <v>3</v>
      </c>
      <c r="I9" s="579"/>
      <c r="J9" s="102"/>
      <c r="K9" s="579">
        <v>4</v>
      </c>
      <c r="L9" s="579"/>
      <c r="M9" s="102"/>
      <c r="N9" s="102"/>
      <c r="O9" s="578">
        <v>5</v>
      </c>
      <c r="P9" s="578"/>
      <c r="Q9" s="102"/>
      <c r="R9" s="578">
        <v>6</v>
      </c>
      <c r="S9" s="578"/>
      <c r="T9" s="102"/>
      <c r="U9" s="578">
        <v>7</v>
      </c>
      <c r="V9" s="578"/>
      <c r="W9" s="102"/>
      <c r="X9" s="578">
        <v>8</v>
      </c>
      <c r="Y9" s="578"/>
    </row>
    <row r="10" spans="1:25" ht="32.1" customHeight="1">
      <c r="A10" s="12"/>
      <c r="B10" s="578"/>
      <c r="C10" s="578"/>
      <c r="D10" s="101"/>
      <c r="E10" s="578"/>
      <c r="F10" s="578"/>
      <c r="G10" s="102"/>
      <c r="H10" s="579"/>
      <c r="I10" s="579"/>
      <c r="J10" s="102"/>
      <c r="K10" s="579"/>
      <c r="L10" s="579"/>
      <c r="M10" s="102"/>
      <c r="N10" s="102"/>
      <c r="O10" s="578"/>
      <c r="P10" s="578"/>
      <c r="Q10" s="102"/>
      <c r="R10" s="578"/>
      <c r="S10" s="578"/>
      <c r="T10" s="102"/>
      <c r="U10" s="578"/>
      <c r="V10" s="578"/>
      <c r="W10" s="102"/>
      <c r="X10" s="578"/>
      <c r="Y10" s="578"/>
    </row>
    <row r="11" spans="1:25" ht="32.1" customHeight="1">
      <c r="A11" s="12"/>
      <c r="B11" s="578"/>
      <c r="C11" s="578"/>
      <c r="D11" s="101"/>
      <c r="E11" s="578"/>
      <c r="F11" s="578"/>
      <c r="G11" s="102"/>
      <c r="H11" s="579"/>
      <c r="I11" s="579"/>
      <c r="J11" s="102"/>
      <c r="K11" s="579"/>
      <c r="L11" s="579"/>
      <c r="M11" s="102"/>
      <c r="N11" s="102"/>
      <c r="O11" s="578"/>
      <c r="P11" s="578"/>
      <c r="Q11" s="102"/>
      <c r="R11" s="578"/>
      <c r="S11" s="578"/>
      <c r="T11" s="102"/>
      <c r="U11" s="578"/>
      <c r="V11" s="578"/>
      <c r="W11" s="102"/>
      <c r="X11" s="578"/>
      <c r="Y11" s="578"/>
    </row>
    <row r="12" spans="1:25" ht="32.1" customHeight="1">
      <c r="A12" s="12"/>
      <c r="B12" s="578"/>
      <c r="C12" s="578"/>
      <c r="D12" s="101"/>
      <c r="E12" s="578"/>
      <c r="F12" s="578"/>
      <c r="G12" s="102"/>
      <c r="H12" s="579"/>
      <c r="I12" s="579"/>
      <c r="J12" s="102"/>
      <c r="K12" s="579"/>
      <c r="L12" s="579"/>
      <c r="M12" s="102"/>
      <c r="N12" s="102"/>
      <c r="O12" s="578"/>
      <c r="P12" s="578"/>
      <c r="Q12" s="102"/>
      <c r="R12" s="578"/>
      <c r="S12" s="578"/>
      <c r="T12" s="102"/>
      <c r="U12" s="578"/>
      <c r="V12" s="578"/>
      <c r="W12" s="102"/>
      <c r="X12" s="578"/>
      <c r="Y12" s="578"/>
    </row>
    <row r="13" spans="1:25" ht="32.1" customHeight="1">
      <c r="A13" s="12"/>
      <c r="B13" s="578"/>
      <c r="C13" s="578"/>
      <c r="D13" s="101"/>
      <c r="E13" s="578"/>
      <c r="F13" s="578"/>
      <c r="G13" s="102"/>
      <c r="H13" s="579"/>
      <c r="I13" s="579"/>
      <c r="J13" s="102"/>
      <c r="K13" s="579"/>
      <c r="L13" s="579"/>
      <c r="M13" s="102"/>
      <c r="N13" s="102"/>
      <c r="O13" s="578"/>
      <c r="P13" s="578"/>
      <c r="Q13" s="102"/>
      <c r="R13" s="578"/>
      <c r="S13" s="578"/>
      <c r="T13" s="102"/>
      <c r="U13" s="578"/>
      <c r="V13" s="578"/>
      <c r="W13" s="102"/>
      <c r="X13" s="578"/>
      <c r="Y13" s="578"/>
    </row>
    <row r="14" spans="1:25" ht="32.1" customHeight="1">
      <c r="A14" s="12"/>
      <c r="B14" s="578"/>
      <c r="C14" s="578"/>
      <c r="D14" s="101"/>
      <c r="E14" s="578"/>
      <c r="F14" s="578"/>
      <c r="G14" s="102"/>
      <c r="H14" s="579"/>
      <c r="I14" s="579"/>
      <c r="J14" s="102"/>
      <c r="K14" s="579"/>
      <c r="L14" s="579"/>
      <c r="M14" s="102"/>
      <c r="N14" s="102"/>
      <c r="O14" s="578"/>
      <c r="P14" s="578"/>
      <c r="Q14" s="102"/>
      <c r="R14" s="578"/>
      <c r="S14" s="578"/>
      <c r="T14" s="102"/>
      <c r="U14" s="578"/>
      <c r="V14" s="578"/>
      <c r="W14" s="102"/>
      <c r="X14" s="578"/>
      <c r="Y14" s="578"/>
    </row>
    <row r="15" spans="1:25" ht="32.1" customHeight="1">
      <c r="A15" s="12"/>
      <c r="B15" s="578"/>
      <c r="C15" s="578"/>
      <c r="D15" s="101"/>
      <c r="E15" s="578"/>
      <c r="F15" s="578"/>
      <c r="G15" s="102"/>
      <c r="H15" s="579"/>
      <c r="I15" s="579"/>
      <c r="J15" s="102"/>
      <c r="K15" s="579"/>
      <c r="L15" s="579"/>
      <c r="M15" s="102"/>
      <c r="N15" s="102"/>
      <c r="O15" s="578"/>
      <c r="P15" s="578"/>
      <c r="Q15" s="102"/>
      <c r="R15" s="578"/>
      <c r="S15" s="578"/>
      <c r="T15" s="102"/>
      <c r="U15" s="578"/>
      <c r="V15" s="578"/>
      <c r="W15" s="102"/>
      <c r="X15" s="578"/>
      <c r="Y15" s="578"/>
    </row>
    <row r="16" spans="1:25" ht="32.1" customHeight="1">
      <c r="A16" s="12"/>
      <c r="B16" s="578"/>
      <c r="C16" s="578"/>
      <c r="D16" s="101"/>
      <c r="E16" s="578"/>
      <c r="F16" s="578"/>
      <c r="G16" s="102"/>
      <c r="H16" s="579"/>
      <c r="I16" s="579"/>
      <c r="J16" s="102"/>
      <c r="K16" s="579"/>
      <c r="L16" s="579"/>
      <c r="M16" s="102"/>
      <c r="N16" s="102"/>
      <c r="O16" s="578"/>
      <c r="P16" s="578"/>
      <c r="Q16" s="102"/>
      <c r="R16" s="578"/>
      <c r="S16" s="578"/>
      <c r="T16" s="102"/>
      <c r="U16" s="578"/>
      <c r="V16" s="578"/>
      <c r="W16" s="102"/>
      <c r="X16" s="578"/>
      <c r="Y16" s="578"/>
    </row>
    <row r="17" spans="1:25" ht="32.1" customHeight="1">
      <c r="A17" s="12"/>
      <c r="B17" s="578"/>
      <c r="C17" s="578"/>
      <c r="D17" s="101"/>
      <c r="E17" s="578"/>
      <c r="F17" s="578"/>
      <c r="G17" s="102"/>
      <c r="H17" s="579"/>
      <c r="I17" s="579"/>
      <c r="J17" s="102"/>
      <c r="K17" s="579"/>
      <c r="L17" s="579"/>
      <c r="M17" s="102"/>
      <c r="N17" s="102"/>
      <c r="O17" s="578"/>
      <c r="P17" s="578"/>
      <c r="Q17" s="102"/>
      <c r="R17" s="578"/>
      <c r="S17" s="578"/>
      <c r="T17" s="102"/>
      <c r="U17" s="578"/>
      <c r="V17" s="578"/>
      <c r="W17" s="102"/>
      <c r="X17" s="578"/>
      <c r="Y17" s="578"/>
    </row>
    <row r="18" spans="1:25" ht="32.1" customHeight="1">
      <c r="A18" s="12"/>
      <c r="B18" s="12"/>
      <c r="C18" s="12"/>
      <c r="D18" s="12"/>
      <c r="E18" s="12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2"/>
      <c r="X18" s="12"/>
      <c r="Y18" s="12"/>
    </row>
    <row r="19" spans="1:25" ht="32.1" customHeight="1">
      <c r="A19" s="577" t="s">
        <v>79</v>
      </c>
      <c r="B19" s="577"/>
      <c r="C19" s="577"/>
      <c r="D19" s="57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580" t="s">
        <v>80</v>
      </c>
      <c r="W19" s="580"/>
      <c r="X19" s="580"/>
      <c r="Y19" s="580"/>
    </row>
    <row r="20" spans="1:25" ht="32.1" customHeight="1">
      <c r="A20" s="490" t="s">
        <v>53</v>
      </c>
      <c r="B20" s="490"/>
      <c r="C20" s="575">
        <v>0.375</v>
      </c>
      <c r="D20" s="575"/>
      <c r="E20" s="524">
        <f>B9</f>
        <v>1</v>
      </c>
      <c r="F20" s="524"/>
      <c r="G20" s="524"/>
      <c r="H20" s="524"/>
      <c r="I20" s="524"/>
      <c r="J20" s="574">
        <f>L20+L21</f>
        <v>0</v>
      </c>
      <c r="K20" s="576" t="s">
        <v>66</v>
      </c>
      <c r="L20" s="83">
        <v>0</v>
      </c>
      <c r="M20" s="81" t="s">
        <v>81</v>
      </c>
      <c r="N20" s="83">
        <v>0</v>
      </c>
      <c r="O20" s="576" t="s">
        <v>68</v>
      </c>
      <c r="P20" s="574">
        <f>N20+N21</f>
        <v>0</v>
      </c>
      <c r="Q20" s="524">
        <f>E9</f>
        <v>2</v>
      </c>
      <c r="R20" s="524"/>
      <c r="S20" s="524"/>
      <c r="T20" s="524"/>
      <c r="U20" s="524"/>
      <c r="V20" s="552" t="s">
        <v>82</v>
      </c>
      <c r="W20" s="552"/>
      <c r="X20" s="552"/>
      <c r="Y20" s="552"/>
    </row>
    <row r="21" spans="1:25" ht="32.1" customHeight="1">
      <c r="A21" s="490"/>
      <c r="B21" s="490"/>
      <c r="C21" s="575"/>
      <c r="D21" s="575"/>
      <c r="E21" s="524"/>
      <c r="F21" s="524"/>
      <c r="G21" s="524"/>
      <c r="H21" s="524"/>
      <c r="I21" s="524"/>
      <c r="J21" s="574"/>
      <c r="K21" s="576"/>
      <c r="L21" s="83">
        <v>0</v>
      </c>
      <c r="M21" s="81" t="s">
        <v>81</v>
      </c>
      <c r="N21" s="83">
        <v>0</v>
      </c>
      <c r="O21" s="576"/>
      <c r="P21" s="574"/>
      <c r="Q21" s="524"/>
      <c r="R21" s="524"/>
      <c r="S21" s="524"/>
      <c r="T21" s="524"/>
      <c r="U21" s="524"/>
      <c r="V21" s="552"/>
      <c r="W21" s="552"/>
      <c r="X21" s="552"/>
      <c r="Y21" s="552"/>
    </row>
    <row r="22" spans="1:25" ht="32.1" customHeight="1">
      <c r="A22" s="12"/>
      <c r="B22" s="47"/>
      <c r="C22" s="12"/>
      <c r="D22" s="12"/>
      <c r="E22" s="12"/>
      <c r="F22" s="12"/>
      <c r="G22" s="12"/>
      <c r="H22" s="12"/>
      <c r="I22" s="12"/>
      <c r="J22" s="92"/>
      <c r="K22" s="93"/>
      <c r="L22" s="85"/>
      <c r="M22" s="37"/>
      <c r="N22" s="85"/>
      <c r="O22" s="38"/>
      <c r="P22" s="85"/>
      <c r="Q22" s="12"/>
      <c r="R22" s="12"/>
      <c r="S22" s="12"/>
      <c r="T22" s="12"/>
      <c r="U22" s="12"/>
      <c r="V22" s="13"/>
      <c r="W22" s="13"/>
      <c r="X22" s="13"/>
      <c r="Y22" s="13"/>
    </row>
    <row r="23" spans="1:25" ht="32.1" customHeight="1">
      <c r="A23" s="490" t="s">
        <v>54</v>
      </c>
      <c r="B23" s="490"/>
      <c r="C23" s="575">
        <v>0.375</v>
      </c>
      <c r="D23" s="575"/>
      <c r="E23" s="524">
        <f>H9</f>
        <v>3</v>
      </c>
      <c r="F23" s="524"/>
      <c r="G23" s="524"/>
      <c r="H23" s="524"/>
      <c r="I23" s="524"/>
      <c r="J23" s="574">
        <f>L23+L24</f>
        <v>0</v>
      </c>
      <c r="K23" s="576" t="s">
        <v>66</v>
      </c>
      <c r="L23" s="83">
        <v>0</v>
      </c>
      <c r="M23" s="81" t="s">
        <v>81</v>
      </c>
      <c r="N23" s="83">
        <v>0</v>
      </c>
      <c r="O23" s="576" t="s">
        <v>68</v>
      </c>
      <c r="P23" s="574">
        <f>N23+N24</f>
        <v>0</v>
      </c>
      <c r="Q23" s="450">
        <f>K9</f>
        <v>4</v>
      </c>
      <c r="R23" s="450"/>
      <c r="S23" s="450"/>
      <c r="T23" s="450"/>
      <c r="U23" s="450"/>
      <c r="V23" s="552" t="s">
        <v>82</v>
      </c>
      <c r="W23" s="552"/>
      <c r="X23" s="552"/>
      <c r="Y23" s="552"/>
    </row>
    <row r="24" spans="1:25" ht="32.1" customHeight="1">
      <c r="A24" s="490"/>
      <c r="B24" s="490"/>
      <c r="C24" s="575"/>
      <c r="D24" s="575"/>
      <c r="E24" s="524"/>
      <c r="F24" s="524"/>
      <c r="G24" s="524"/>
      <c r="H24" s="524"/>
      <c r="I24" s="524"/>
      <c r="J24" s="574"/>
      <c r="K24" s="576"/>
      <c r="L24" s="83">
        <v>0</v>
      </c>
      <c r="M24" s="81" t="s">
        <v>81</v>
      </c>
      <c r="N24" s="83">
        <v>0</v>
      </c>
      <c r="O24" s="576"/>
      <c r="P24" s="574"/>
      <c r="Q24" s="450"/>
      <c r="R24" s="450"/>
      <c r="S24" s="450"/>
      <c r="T24" s="450"/>
      <c r="U24" s="450"/>
      <c r="V24" s="552"/>
      <c r="W24" s="552"/>
      <c r="X24" s="552"/>
      <c r="Y24" s="552"/>
    </row>
    <row r="25" spans="1:25" ht="32.1" customHeight="1">
      <c r="A25" s="12"/>
      <c r="B25" s="47"/>
      <c r="C25" s="12"/>
      <c r="D25" s="12"/>
      <c r="E25" s="12"/>
      <c r="F25" s="12"/>
      <c r="G25" s="12"/>
      <c r="H25" s="12"/>
      <c r="I25" s="12"/>
      <c r="J25" s="92"/>
      <c r="K25" s="93"/>
      <c r="L25" s="85"/>
      <c r="M25" s="37"/>
      <c r="N25" s="85"/>
      <c r="O25" s="38"/>
      <c r="P25" s="85"/>
      <c r="Q25" s="12"/>
      <c r="R25" s="12"/>
      <c r="S25" s="12"/>
      <c r="T25" s="12"/>
      <c r="U25" s="12"/>
      <c r="V25" s="13"/>
      <c r="W25" s="13"/>
      <c r="X25" s="13"/>
      <c r="Y25" s="13"/>
    </row>
    <row r="26" spans="1:25" ht="32.1" customHeight="1">
      <c r="A26" s="490" t="s">
        <v>60</v>
      </c>
      <c r="B26" s="490"/>
      <c r="C26" s="575">
        <v>0.40972222222222227</v>
      </c>
      <c r="D26" s="575"/>
      <c r="E26" s="524">
        <f>O9</f>
        <v>5</v>
      </c>
      <c r="F26" s="524"/>
      <c r="G26" s="524"/>
      <c r="H26" s="524"/>
      <c r="I26" s="524"/>
      <c r="J26" s="574">
        <f>L26+L27</f>
        <v>0</v>
      </c>
      <c r="K26" s="576" t="s">
        <v>66</v>
      </c>
      <c r="L26" s="83">
        <v>0</v>
      </c>
      <c r="M26" s="81" t="s">
        <v>81</v>
      </c>
      <c r="N26" s="83">
        <v>0</v>
      </c>
      <c r="O26" s="576" t="s">
        <v>68</v>
      </c>
      <c r="P26" s="574">
        <f>N26+N27</f>
        <v>0</v>
      </c>
      <c r="Q26" s="524">
        <f>R9</f>
        <v>6</v>
      </c>
      <c r="R26" s="524"/>
      <c r="S26" s="524"/>
      <c r="T26" s="524"/>
      <c r="U26" s="524"/>
      <c r="V26" s="552" t="s">
        <v>82</v>
      </c>
      <c r="W26" s="552"/>
      <c r="X26" s="552"/>
      <c r="Y26" s="552"/>
    </row>
    <row r="27" spans="1:25" ht="32.1" customHeight="1">
      <c r="A27" s="490"/>
      <c r="B27" s="490"/>
      <c r="C27" s="575"/>
      <c r="D27" s="575"/>
      <c r="E27" s="524"/>
      <c r="F27" s="524"/>
      <c r="G27" s="524"/>
      <c r="H27" s="524"/>
      <c r="I27" s="524"/>
      <c r="J27" s="574"/>
      <c r="K27" s="576"/>
      <c r="L27" s="83">
        <v>0</v>
      </c>
      <c r="M27" s="81" t="s">
        <v>81</v>
      </c>
      <c r="N27" s="83">
        <v>0</v>
      </c>
      <c r="O27" s="576"/>
      <c r="P27" s="574"/>
      <c r="Q27" s="524"/>
      <c r="R27" s="524"/>
      <c r="S27" s="524"/>
      <c r="T27" s="524"/>
      <c r="U27" s="524"/>
      <c r="V27" s="552"/>
      <c r="W27" s="552"/>
      <c r="X27" s="552"/>
      <c r="Y27" s="552"/>
    </row>
    <row r="28" spans="1:25" ht="32.1" customHeight="1">
      <c r="A28" s="12"/>
      <c r="B28" s="47"/>
      <c r="C28" s="12"/>
      <c r="D28" s="12"/>
      <c r="E28" s="12"/>
      <c r="F28" s="12"/>
      <c r="G28" s="12"/>
      <c r="H28" s="12"/>
      <c r="I28" s="12"/>
      <c r="J28" s="92"/>
      <c r="K28" s="93"/>
      <c r="L28" s="85"/>
      <c r="M28" s="37"/>
      <c r="N28" s="85"/>
      <c r="O28" s="38"/>
      <c r="P28" s="85"/>
      <c r="Q28" s="12"/>
      <c r="R28" s="12"/>
      <c r="S28" s="12"/>
      <c r="T28" s="12"/>
      <c r="U28" s="12"/>
      <c r="V28" s="13"/>
      <c r="W28" s="13"/>
      <c r="X28" s="13"/>
      <c r="Y28" s="13"/>
    </row>
    <row r="29" spans="1:25" ht="32.1" customHeight="1">
      <c r="A29" s="490" t="s">
        <v>61</v>
      </c>
      <c r="B29" s="490"/>
      <c r="C29" s="575">
        <v>0.40972222222222227</v>
      </c>
      <c r="D29" s="575"/>
      <c r="E29" s="524">
        <f>U9</f>
        <v>7</v>
      </c>
      <c r="F29" s="524"/>
      <c r="G29" s="524"/>
      <c r="H29" s="524"/>
      <c r="I29" s="524"/>
      <c r="J29" s="574">
        <f>L29+L30</f>
        <v>0</v>
      </c>
      <c r="K29" s="576" t="s">
        <v>66</v>
      </c>
      <c r="L29" s="83">
        <v>0</v>
      </c>
      <c r="M29" s="81" t="s">
        <v>81</v>
      </c>
      <c r="N29" s="83">
        <v>0</v>
      </c>
      <c r="O29" s="576" t="s">
        <v>68</v>
      </c>
      <c r="P29" s="574">
        <f>N29+N30</f>
        <v>0</v>
      </c>
      <c r="Q29" s="450">
        <f>X9</f>
        <v>8</v>
      </c>
      <c r="R29" s="450"/>
      <c r="S29" s="450"/>
      <c r="T29" s="450"/>
      <c r="U29" s="450"/>
      <c r="V29" s="552" t="s">
        <v>82</v>
      </c>
      <c r="W29" s="552"/>
      <c r="X29" s="552"/>
      <c r="Y29" s="552"/>
    </row>
    <row r="30" spans="1:25" ht="32.1" customHeight="1">
      <c r="A30" s="490"/>
      <c r="B30" s="490"/>
      <c r="C30" s="575"/>
      <c r="D30" s="575"/>
      <c r="E30" s="524"/>
      <c r="F30" s="524"/>
      <c r="G30" s="524"/>
      <c r="H30" s="524"/>
      <c r="I30" s="524"/>
      <c r="J30" s="574"/>
      <c r="K30" s="576"/>
      <c r="L30" s="83">
        <v>0</v>
      </c>
      <c r="M30" s="81" t="s">
        <v>81</v>
      </c>
      <c r="N30" s="83">
        <v>0</v>
      </c>
      <c r="O30" s="576"/>
      <c r="P30" s="574"/>
      <c r="Q30" s="450"/>
      <c r="R30" s="450"/>
      <c r="S30" s="450"/>
      <c r="T30" s="450"/>
      <c r="U30" s="450"/>
      <c r="V30" s="552"/>
      <c r="W30" s="552"/>
      <c r="X30" s="552"/>
      <c r="Y30" s="552"/>
    </row>
    <row r="31" spans="1:25" ht="32.1" customHeight="1">
      <c r="A31" s="94"/>
      <c r="B31" s="47"/>
      <c r="C31" s="45"/>
      <c r="D31" s="45"/>
      <c r="E31" s="12"/>
      <c r="F31" s="37"/>
      <c r="G31" s="37"/>
      <c r="H31" s="37"/>
      <c r="I31" s="37"/>
      <c r="J31" s="83"/>
      <c r="K31" s="15"/>
      <c r="L31" s="83"/>
      <c r="M31" s="13"/>
      <c r="N31" s="83"/>
      <c r="O31" s="15"/>
      <c r="P31" s="83"/>
      <c r="Q31" s="47"/>
      <c r="R31" s="47"/>
      <c r="S31" s="47"/>
      <c r="T31" s="47"/>
      <c r="U31" s="12"/>
      <c r="V31" s="79"/>
      <c r="W31" s="79"/>
      <c r="X31" s="79"/>
      <c r="Y31" s="79"/>
    </row>
    <row r="32" spans="1:25" ht="32.1" customHeight="1">
      <c r="A32" s="577" t="s">
        <v>83</v>
      </c>
      <c r="B32" s="577"/>
      <c r="C32" s="577"/>
      <c r="D32" s="577"/>
      <c r="E32" s="12"/>
      <c r="F32" s="12"/>
      <c r="G32" s="12"/>
      <c r="H32" s="12"/>
      <c r="I32" s="12"/>
      <c r="J32" s="86"/>
      <c r="K32" s="12"/>
      <c r="L32" s="86"/>
      <c r="M32" s="12"/>
      <c r="N32" s="86"/>
      <c r="O32" s="12"/>
      <c r="P32" s="86"/>
      <c r="Q32" s="12"/>
      <c r="R32" s="12"/>
      <c r="S32" s="12"/>
      <c r="T32" s="12"/>
      <c r="U32" s="12"/>
      <c r="V32" s="13"/>
      <c r="W32" s="13"/>
      <c r="X32" s="13"/>
      <c r="Y32" s="13"/>
    </row>
    <row r="33" spans="1:25" ht="32.1" customHeight="1">
      <c r="A33" s="490" t="s">
        <v>55</v>
      </c>
      <c r="B33" s="490"/>
      <c r="C33" s="575">
        <v>0.47916666666666669</v>
      </c>
      <c r="D33" s="575"/>
      <c r="E33" s="524" t="s">
        <v>69</v>
      </c>
      <c r="F33" s="524"/>
      <c r="G33" s="524"/>
      <c r="H33" s="524"/>
      <c r="I33" s="524"/>
      <c r="J33" s="574">
        <f>L33+L34</f>
        <v>0</v>
      </c>
      <c r="K33" s="576" t="s">
        <v>66</v>
      </c>
      <c r="L33" s="83">
        <v>0</v>
      </c>
      <c r="M33" s="81" t="s">
        <v>81</v>
      </c>
      <c r="N33" s="83">
        <v>0</v>
      </c>
      <c r="O33" s="576" t="s">
        <v>68</v>
      </c>
      <c r="P33" s="574">
        <f>N33+N34</f>
        <v>0</v>
      </c>
      <c r="Q33" s="524" t="s">
        <v>70</v>
      </c>
      <c r="R33" s="524"/>
      <c r="S33" s="524"/>
      <c r="T33" s="524"/>
      <c r="U33" s="524"/>
      <c r="V33" s="552" t="s">
        <v>82</v>
      </c>
      <c r="W33" s="552"/>
      <c r="X33" s="552"/>
      <c r="Y33" s="552"/>
    </row>
    <row r="34" spans="1:25" ht="32.1" customHeight="1">
      <c r="A34" s="490"/>
      <c r="B34" s="490"/>
      <c r="C34" s="575"/>
      <c r="D34" s="575"/>
      <c r="E34" s="524"/>
      <c r="F34" s="524"/>
      <c r="G34" s="524"/>
      <c r="H34" s="524"/>
      <c r="I34" s="524"/>
      <c r="J34" s="574"/>
      <c r="K34" s="576"/>
      <c r="L34" s="83">
        <v>0</v>
      </c>
      <c r="M34" s="81" t="s">
        <v>81</v>
      </c>
      <c r="N34" s="83">
        <v>0</v>
      </c>
      <c r="O34" s="576"/>
      <c r="P34" s="574"/>
      <c r="Q34" s="524"/>
      <c r="R34" s="524"/>
      <c r="S34" s="524"/>
      <c r="T34" s="524"/>
      <c r="U34" s="524"/>
      <c r="V34" s="552"/>
      <c r="W34" s="552"/>
      <c r="X34" s="552"/>
      <c r="Y34" s="552"/>
    </row>
    <row r="35" spans="1:25" ht="32.1" customHeight="1">
      <c r="A35" s="12"/>
      <c r="B35" s="47"/>
      <c r="C35" s="12"/>
      <c r="D35" s="12"/>
      <c r="E35" s="12"/>
      <c r="F35" s="12"/>
      <c r="G35" s="12"/>
      <c r="H35" s="12"/>
      <c r="I35" s="12"/>
      <c r="J35" s="86"/>
      <c r="K35" s="12"/>
      <c r="L35" s="86"/>
      <c r="M35" s="12"/>
      <c r="N35" s="86"/>
      <c r="O35" s="12"/>
      <c r="P35" s="86"/>
      <c r="Q35" s="12"/>
      <c r="R35" s="12"/>
      <c r="S35" s="12"/>
      <c r="T35" s="12"/>
      <c r="U35" s="12"/>
      <c r="V35" s="13"/>
      <c r="W35" s="13"/>
      <c r="X35" s="13"/>
      <c r="Y35" s="13"/>
    </row>
    <row r="36" spans="1:25" ht="32.1" customHeight="1">
      <c r="A36" s="490" t="s">
        <v>56</v>
      </c>
      <c r="B36" s="490"/>
      <c r="C36" s="575">
        <v>0.47916666666666669</v>
      </c>
      <c r="D36" s="575"/>
      <c r="E36" s="524" t="s">
        <v>71</v>
      </c>
      <c r="F36" s="524"/>
      <c r="G36" s="524"/>
      <c r="H36" s="524"/>
      <c r="I36" s="524"/>
      <c r="J36" s="574">
        <f>L36+L37</f>
        <v>0</v>
      </c>
      <c r="K36" s="576" t="s">
        <v>66</v>
      </c>
      <c r="L36" s="83">
        <v>0</v>
      </c>
      <c r="M36" s="81" t="s">
        <v>81</v>
      </c>
      <c r="N36" s="83">
        <v>0</v>
      </c>
      <c r="O36" s="576" t="s">
        <v>68</v>
      </c>
      <c r="P36" s="574">
        <f>N36+N37</f>
        <v>0</v>
      </c>
      <c r="Q36" s="450" t="s">
        <v>72</v>
      </c>
      <c r="R36" s="450"/>
      <c r="S36" s="450"/>
      <c r="T36" s="450"/>
      <c r="U36" s="450"/>
      <c r="V36" s="552" t="s">
        <v>82</v>
      </c>
      <c r="W36" s="552"/>
      <c r="X36" s="552"/>
      <c r="Y36" s="552"/>
    </row>
    <row r="37" spans="1:25" ht="32.1" customHeight="1">
      <c r="A37" s="490"/>
      <c r="B37" s="490"/>
      <c r="C37" s="575"/>
      <c r="D37" s="575"/>
      <c r="E37" s="524"/>
      <c r="F37" s="524"/>
      <c r="G37" s="524"/>
      <c r="H37" s="524"/>
      <c r="I37" s="524"/>
      <c r="J37" s="574"/>
      <c r="K37" s="576"/>
      <c r="L37" s="83">
        <v>0</v>
      </c>
      <c r="M37" s="81" t="s">
        <v>81</v>
      </c>
      <c r="N37" s="83">
        <v>0</v>
      </c>
      <c r="O37" s="576"/>
      <c r="P37" s="574"/>
      <c r="Q37" s="450"/>
      <c r="R37" s="450"/>
      <c r="S37" s="450"/>
      <c r="T37" s="450"/>
      <c r="U37" s="450"/>
      <c r="V37" s="552"/>
      <c r="W37" s="552"/>
      <c r="X37" s="552"/>
      <c r="Y37" s="552"/>
    </row>
    <row r="38" spans="1:25" ht="32.1" customHeight="1">
      <c r="B38" s="98"/>
      <c r="C38" s="98"/>
      <c r="D38" s="98"/>
      <c r="N38" s="30"/>
      <c r="O38" s="8"/>
      <c r="P38" s="8"/>
      <c r="Q38" s="8"/>
      <c r="R38" s="8"/>
      <c r="T38" s="30"/>
      <c r="U38" s="8"/>
      <c r="V38" s="8"/>
      <c r="W38" s="8"/>
      <c r="X38" s="8"/>
    </row>
  </sheetData>
  <mergeCells count="85">
    <mergeCell ref="B8:C8"/>
    <mergeCell ref="E8:F8"/>
    <mergeCell ref="H8:I8"/>
    <mergeCell ref="K8:L8"/>
    <mergeCell ref="O8:P8"/>
    <mergeCell ref="R8:S8"/>
    <mergeCell ref="U8:V8"/>
    <mergeCell ref="X8:Y8"/>
    <mergeCell ref="U9:V17"/>
    <mergeCell ref="R9:S17"/>
    <mergeCell ref="X9:Y17"/>
    <mergeCell ref="A19:D19"/>
    <mergeCell ref="V19:Y19"/>
    <mergeCell ref="A20:B21"/>
    <mergeCell ref="C20:D21"/>
    <mergeCell ref="E20:I21"/>
    <mergeCell ref="J20:J21"/>
    <mergeCell ref="K20:K21"/>
    <mergeCell ref="O20:O21"/>
    <mergeCell ref="P20:P21"/>
    <mergeCell ref="V20:Y21"/>
    <mergeCell ref="O9:P17"/>
    <mergeCell ref="E9:F17"/>
    <mergeCell ref="B9:C17"/>
    <mergeCell ref="H9:I17"/>
    <mergeCell ref="K9:L17"/>
    <mergeCell ref="A23:B24"/>
    <mergeCell ref="C23:D24"/>
    <mergeCell ref="E23:I24"/>
    <mergeCell ref="J23:J24"/>
    <mergeCell ref="K23:K24"/>
    <mergeCell ref="V23:Y24"/>
    <mergeCell ref="O23:O24"/>
    <mergeCell ref="P23:P24"/>
    <mergeCell ref="Q20:U21"/>
    <mergeCell ref="Q23:U24"/>
    <mergeCell ref="P26:P27"/>
    <mergeCell ref="Q26:U27"/>
    <mergeCell ref="V26:Y27"/>
    <mergeCell ref="O26:O27"/>
    <mergeCell ref="A32:D32"/>
    <mergeCell ref="A29:B30"/>
    <mergeCell ref="C29:D30"/>
    <mergeCell ref="E29:I30"/>
    <mergeCell ref="J29:J30"/>
    <mergeCell ref="K29:K30"/>
    <mergeCell ref="O29:O30"/>
    <mergeCell ref="A26:B27"/>
    <mergeCell ref="C26:D27"/>
    <mergeCell ref="E26:I27"/>
    <mergeCell ref="J26:J27"/>
    <mergeCell ref="K26:K27"/>
    <mergeCell ref="A33:B34"/>
    <mergeCell ref="C33:D34"/>
    <mergeCell ref="E33:I34"/>
    <mergeCell ref="Q36:U37"/>
    <mergeCell ref="O33:O34"/>
    <mergeCell ref="J33:J34"/>
    <mergeCell ref="K33:K34"/>
    <mergeCell ref="A36:B37"/>
    <mergeCell ref="C36:D37"/>
    <mergeCell ref="E36:I37"/>
    <mergeCell ref="J36:J37"/>
    <mergeCell ref="K36:K37"/>
    <mergeCell ref="O36:O37"/>
    <mergeCell ref="V36:Y37"/>
    <mergeCell ref="P33:P34"/>
    <mergeCell ref="Q33:U34"/>
    <mergeCell ref="V33:Y34"/>
    <mergeCell ref="V29:Y30"/>
    <mergeCell ref="P29:P30"/>
    <mergeCell ref="Q29:U30"/>
    <mergeCell ref="P36:P37"/>
    <mergeCell ref="R1:Y1"/>
    <mergeCell ref="D2:H2"/>
    <mergeCell ref="I7:K7"/>
    <mergeCell ref="C7:E7"/>
    <mergeCell ref="A1:C1"/>
    <mergeCell ref="S2:X2"/>
    <mergeCell ref="V7:X7"/>
    <mergeCell ref="P7:R7"/>
    <mergeCell ref="D1:G1"/>
    <mergeCell ref="I1:M1"/>
    <mergeCell ref="O1:Q1"/>
    <mergeCell ref="M4:N4"/>
  </mergeCells>
  <phoneticPr fontId="2"/>
  <printOptions horizontalCentered="1"/>
  <pageMargins left="0.59055118110236227" right="0.59055118110236227" top="0.59055118110236227" bottom="0.39370078740157483" header="0" footer="0"/>
  <pageSetup paperSize="9" scale="64" orientation="portrait" horizontalDpi="4294967293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W62"/>
  <sheetViews>
    <sheetView view="pageBreakPreview" zoomScale="60" zoomScaleNormal="60" workbookViewId="0">
      <selection activeCell="J16" sqref="J16"/>
    </sheetView>
  </sheetViews>
  <sheetFormatPr defaultRowHeight="13.2"/>
  <cols>
    <col min="1" max="23" width="7.6640625" customWidth="1"/>
  </cols>
  <sheetData>
    <row r="1" spans="1:23" ht="24" customHeight="1">
      <c r="A1" s="65" t="s">
        <v>207</v>
      </c>
      <c r="B1" s="65"/>
      <c r="C1" s="65"/>
      <c r="D1" s="471">
        <f>組み合わせ一覧!X9</f>
        <v>44888</v>
      </c>
      <c r="E1" s="472"/>
      <c r="F1" s="472"/>
      <c r="G1" s="472"/>
      <c r="H1" s="65"/>
      <c r="I1" s="472" t="s">
        <v>211</v>
      </c>
      <c r="J1" s="472"/>
      <c r="K1" s="472"/>
      <c r="L1" s="472"/>
      <c r="N1" s="472" t="s">
        <v>49</v>
      </c>
      <c r="O1" s="472"/>
      <c r="P1" s="472"/>
      <c r="Q1" s="478" t="str">
        <f>組み合わせ一覧!Y89</f>
        <v>栃木県総合運動公園第２陸上競技場</v>
      </c>
      <c r="R1" s="478"/>
      <c r="S1" s="478"/>
      <c r="T1" s="478"/>
      <c r="U1" s="478"/>
      <c r="V1" s="478"/>
      <c r="W1" s="478"/>
    </row>
    <row r="2" spans="1:23" ht="24" customHeight="1">
      <c r="A2" s="103"/>
      <c r="B2" s="65"/>
      <c r="C2" s="65"/>
      <c r="D2" s="471"/>
      <c r="E2" s="472"/>
      <c r="F2" s="472"/>
      <c r="G2" s="66"/>
      <c r="H2" s="46"/>
      <c r="I2" s="46"/>
      <c r="O2" s="46"/>
      <c r="P2" s="46"/>
      <c r="Q2" s="46"/>
      <c r="R2" s="49"/>
      <c r="S2" s="49"/>
      <c r="T2" s="49"/>
      <c r="U2" s="49"/>
      <c r="V2" s="49"/>
      <c r="W2" s="49"/>
    </row>
    <row r="3" spans="1:23" ht="24" customHeight="1">
      <c r="A3" s="103"/>
      <c r="B3" s="65"/>
      <c r="C3" s="65"/>
      <c r="D3" s="65"/>
      <c r="E3" s="65"/>
      <c r="F3" s="65"/>
      <c r="G3" s="66"/>
      <c r="H3" s="46"/>
      <c r="I3" s="46"/>
      <c r="O3" s="46"/>
      <c r="P3" s="46"/>
      <c r="Q3" s="46"/>
      <c r="R3" s="49"/>
      <c r="S3" s="49"/>
      <c r="T3" s="49"/>
      <c r="U3" s="49"/>
      <c r="V3" s="49"/>
      <c r="W3" s="49"/>
    </row>
    <row r="4" spans="1:23" ht="24" customHeight="1"/>
    <row r="5" spans="1:23" ht="24" customHeight="1">
      <c r="G5" s="3"/>
      <c r="H5" s="3"/>
      <c r="I5" s="3"/>
      <c r="J5" s="3"/>
      <c r="K5" s="3"/>
      <c r="L5" s="2"/>
      <c r="M5" s="3"/>
      <c r="N5" s="3"/>
      <c r="O5" s="3"/>
      <c r="P5" s="3"/>
    </row>
    <row r="6" spans="1:23" ht="24" customHeight="1">
      <c r="A6" s="12"/>
      <c r="B6" s="12"/>
      <c r="C6" s="7"/>
      <c r="D6" s="7"/>
      <c r="E6" s="7"/>
      <c r="F6" s="33"/>
      <c r="G6" s="7"/>
      <c r="H6" s="7"/>
      <c r="I6" s="7"/>
      <c r="J6" s="7"/>
      <c r="K6" s="582" t="s">
        <v>0</v>
      </c>
      <c r="L6" s="582"/>
      <c r="M6" s="7"/>
      <c r="N6" s="7"/>
      <c r="O6" s="7"/>
      <c r="P6" s="7"/>
      <c r="Q6" s="34"/>
      <c r="R6" s="7"/>
      <c r="S6" s="7"/>
      <c r="T6" s="12"/>
      <c r="U6" s="12"/>
      <c r="V6" s="12"/>
      <c r="W6" s="12"/>
    </row>
    <row r="7" spans="1:23" ht="24" customHeight="1">
      <c r="A7" s="12"/>
      <c r="B7" s="12"/>
      <c r="C7" s="7"/>
      <c r="D7" s="7"/>
      <c r="E7" s="7"/>
      <c r="F7" s="33"/>
      <c r="G7" s="7"/>
      <c r="H7" s="7"/>
      <c r="I7" s="7"/>
      <c r="J7" s="7"/>
      <c r="K7" s="588" t="s">
        <v>211</v>
      </c>
      <c r="L7" s="588"/>
      <c r="M7" s="7"/>
      <c r="N7" s="7"/>
      <c r="O7" s="7"/>
      <c r="P7" s="7"/>
      <c r="Q7" s="34"/>
      <c r="R7" s="7"/>
      <c r="S7" s="7"/>
      <c r="T7" s="12"/>
      <c r="U7" s="12"/>
      <c r="V7" s="12"/>
      <c r="W7" s="12"/>
    </row>
    <row r="8" spans="1:23" ht="24" customHeight="1">
      <c r="A8" s="8"/>
      <c r="B8" s="8"/>
      <c r="C8" s="7"/>
      <c r="D8" s="7"/>
      <c r="E8" s="32"/>
      <c r="F8" s="35"/>
      <c r="G8" s="23"/>
      <c r="H8" s="23"/>
      <c r="I8" s="24"/>
      <c r="J8" s="24"/>
      <c r="K8" s="24"/>
      <c r="L8" s="24"/>
      <c r="M8" s="24"/>
      <c r="N8" s="24"/>
      <c r="O8" s="24"/>
      <c r="P8" s="24"/>
      <c r="Q8" s="104"/>
      <c r="R8" s="24"/>
      <c r="S8" s="23"/>
      <c r="T8" s="9"/>
      <c r="U8" s="9"/>
      <c r="V8" s="9"/>
      <c r="W8" s="8"/>
    </row>
    <row r="9" spans="1:23" ht="24" customHeight="1">
      <c r="A9" s="8"/>
      <c r="B9" s="8"/>
      <c r="C9" s="7"/>
      <c r="D9" s="32"/>
      <c r="E9" s="32"/>
      <c r="F9" s="581">
        <v>1</v>
      </c>
      <c r="G9" s="581"/>
      <c r="H9" s="24"/>
      <c r="I9" s="24"/>
      <c r="J9" s="24"/>
      <c r="K9" s="24"/>
      <c r="L9" s="24"/>
      <c r="M9" s="24"/>
      <c r="N9" s="24"/>
      <c r="O9" s="24"/>
      <c r="P9" s="581">
        <v>2</v>
      </c>
      <c r="Q9" s="581"/>
      <c r="R9" s="24"/>
      <c r="S9" s="24"/>
      <c r="T9" s="9"/>
      <c r="U9" s="9"/>
      <c r="V9" s="9"/>
      <c r="W9" s="8"/>
    </row>
    <row r="10" spans="1:23" ht="24" customHeight="1">
      <c r="A10" s="8"/>
      <c r="B10" s="8"/>
      <c r="C10" s="7"/>
      <c r="D10" s="32"/>
      <c r="E10" s="32"/>
      <c r="F10" s="598">
        <v>1</v>
      </c>
      <c r="G10" s="598"/>
      <c r="H10" s="24"/>
      <c r="I10" s="24"/>
      <c r="J10" s="24"/>
      <c r="K10" s="188"/>
      <c r="L10" s="188"/>
      <c r="M10" s="24"/>
      <c r="N10" s="24"/>
      <c r="O10" s="24"/>
      <c r="P10" s="598">
        <v>2</v>
      </c>
      <c r="Q10" s="598"/>
      <c r="R10" s="24"/>
      <c r="S10" s="24"/>
      <c r="T10" s="9"/>
      <c r="U10" s="9"/>
      <c r="V10" s="9"/>
      <c r="W10" s="8"/>
    </row>
    <row r="11" spans="1:23" ht="24" customHeight="1">
      <c r="A11" s="8"/>
      <c r="B11" s="8"/>
      <c r="C11" s="7"/>
      <c r="D11" s="32"/>
      <c r="E11" s="32"/>
      <c r="F11" s="598"/>
      <c r="G11" s="598"/>
      <c r="H11" s="32"/>
      <c r="I11" s="32"/>
      <c r="J11" s="188"/>
      <c r="K11" s="188"/>
      <c r="L11" s="188"/>
      <c r="M11" s="188"/>
      <c r="N11" s="32"/>
      <c r="O11" s="32"/>
      <c r="P11" s="598"/>
      <c r="Q11" s="598"/>
      <c r="R11" s="32"/>
      <c r="S11" s="32"/>
      <c r="T11" s="9"/>
      <c r="U11" s="9"/>
      <c r="V11" s="9"/>
      <c r="W11" s="8"/>
    </row>
    <row r="12" spans="1:23" ht="24" customHeight="1">
      <c r="A12" s="8"/>
      <c r="B12" s="8"/>
      <c r="C12" s="7"/>
      <c r="D12" s="105"/>
      <c r="E12" s="7"/>
      <c r="F12" s="598"/>
      <c r="G12" s="598"/>
      <c r="H12" s="105"/>
      <c r="I12" s="188"/>
      <c r="J12" s="188"/>
      <c r="K12" s="24"/>
      <c r="L12" s="24"/>
      <c r="M12" s="191"/>
      <c r="N12" s="191"/>
      <c r="O12" s="7"/>
      <c r="P12" s="598"/>
      <c r="Q12" s="598"/>
      <c r="R12" s="105"/>
      <c r="S12" s="7"/>
      <c r="T12" s="9"/>
      <c r="U12" s="9"/>
      <c r="V12" s="9"/>
      <c r="W12" s="8"/>
    </row>
    <row r="13" spans="1:23" ht="24" customHeight="1">
      <c r="A13" s="8"/>
      <c r="B13" s="8"/>
      <c r="C13" s="7"/>
      <c r="D13" s="36"/>
      <c r="E13" s="36"/>
      <c r="F13" s="598"/>
      <c r="G13" s="598"/>
      <c r="H13" s="36"/>
      <c r="I13" s="190"/>
      <c r="J13" s="190"/>
      <c r="K13" s="24"/>
      <c r="L13" s="24"/>
      <c r="M13" s="189"/>
      <c r="N13" s="189"/>
      <c r="O13" s="36"/>
      <c r="P13" s="598"/>
      <c r="Q13" s="598"/>
      <c r="R13" s="36"/>
      <c r="S13" s="36"/>
      <c r="T13" s="9"/>
      <c r="U13" s="9"/>
      <c r="V13" s="9"/>
      <c r="W13" s="8"/>
    </row>
    <row r="14" spans="1:23" ht="24" customHeight="1">
      <c r="A14" s="8"/>
      <c r="B14" s="8"/>
      <c r="C14" s="7"/>
      <c r="D14" s="117">
        <v>1</v>
      </c>
      <c r="E14" s="117"/>
      <c r="F14" s="598"/>
      <c r="G14" s="598"/>
      <c r="H14" s="117">
        <v>2</v>
      </c>
      <c r="I14" s="190"/>
      <c r="J14" s="190"/>
      <c r="K14" s="187"/>
      <c r="L14" s="187"/>
      <c r="M14" s="189"/>
      <c r="N14" s="189"/>
      <c r="O14" s="117"/>
      <c r="P14" s="598"/>
      <c r="Q14" s="598"/>
      <c r="R14" s="117">
        <v>4</v>
      </c>
      <c r="S14" s="117"/>
      <c r="T14" s="9"/>
      <c r="U14" s="9"/>
      <c r="V14" s="9"/>
      <c r="W14" s="8"/>
    </row>
    <row r="15" spans="1:23" ht="24" customHeight="1">
      <c r="A15" s="8"/>
      <c r="B15" s="8"/>
      <c r="C15" s="7"/>
      <c r="D15" s="117"/>
      <c r="E15" s="117"/>
      <c r="F15" s="598"/>
      <c r="G15" s="598"/>
      <c r="H15" s="117"/>
      <c r="I15" s="190"/>
      <c r="J15" s="190"/>
      <c r="K15" s="187"/>
      <c r="L15" s="187"/>
      <c r="M15" s="189"/>
      <c r="N15" s="189"/>
      <c r="O15" s="117"/>
      <c r="P15" s="598"/>
      <c r="Q15" s="598"/>
      <c r="R15" s="117"/>
      <c r="S15" s="117"/>
      <c r="T15" s="9"/>
      <c r="U15" s="9"/>
      <c r="V15" s="9"/>
      <c r="W15" s="8"/>
    </row>
    <row r="16" spans="1:23" ht="24" customHeight="1">
      <c r="A16" s="8"/>
      <c r="B16" s="8"/>
      <c r="C16" s="7"/>
      <c r="D16" s="117"/>
      <c r="E16" s="117"/>
      <c r="F16" s="598"/>
      <c r="G16" s="598"/>
      <c r="H16" s="117"/>
      <c r="I16" s="190"/>
      <c r="J16" s="190"/>
      <c r="K16" s="187"/>
      <c r="L16" s="187"/>
      <c r="M16" s="189"/>
      <c r="N16" s="189"/>
      <c r="O16" s="117"/>
      <c r="P16" s="598"/>
      <c r="Q16" s="598"/>
      <c r="R16" s="117"/>
      <c r="S16" s="117"/>
      <c r="T16" s="9"/>
      <c r="U16" s="9"/>
      <c r="V16" s="9"/>
      <c r="W16" s="8"/>
    </row>
    <row r="17" spans="1:23" ht="24" customHeight="1">
      <c r="A17" s="8"/>
      <c r="B17" s="8"/>
      <c r="C17" s="7"/>
      <c r="D17" s="117"/>
      <c r="E17" s="117"/>
      <c r="F17" s="598"/>
      <c r="G17" s="598"/>
      <c r="H17" s="117"/>
      <c r="I17" s="190"/>
      <c r="J17" s="190"/>
      <c r="K17" s="187"/>
      <c r="L17" s="187"/>
      <c r="M17" s="189"/>
      <c r="N17" s="189"/>
      <c r="O17" s="117"/>
      <c r="P17" s="598"/>
      <c r="Q17" s="598"/>
      <c r="R17" s="117"/>
      <c r="S17" s="117"/>
      <c r="T17" s="9"/>
      <c r="U17" s="9"/>
      <c r="V17" s="9"/>
      <c r="W17" s="8"/>
    </row>
    <row r="18" spans="1:23" ht="24" customHeight="1">
      <c r="A18" s="8"/>
      <c r="B18" s="8"/>
      <c r="C18" s="7"/>
      <c r="D18" s="117"/>
      <c r="E18" s="117"/>
      <c r="F18" s="598"/>
      <c r="G18" s="598"/>
      <c r="H18" s="117"/>
      <c r="I18" s="190"/>
      <c r="J18" s="190"/>
      <c r="K18" s="187"/>
      <c r="L18" s="187"/>
      <c r="M18" s="189"/>
      <c r="N18" s="189"/>
      <c r="O18" s="117"/>
      <c r="P18" s="598"/>
      <c r="Q18" s="598"/>
      <c r="R18" s="117"/>
      <c r="S18" s="117"/>
      <c r="T18" s="9"/>
      <c r="U18" s="9"/>
      <c r="V18" s="9"/>
      <c r="W18" s="8"/>
    </row>
    <row r="19" spans="1:23" ht="24" customHeight="1">
      <c r="A19" s="8"/>
      <c r="B19" s="8"/>
      <c r="C19" s="7"/>
      <c r="D19" s="117"/>
      <c r="E19" s="117"/>
      <c r="F19" s="598"/>
      <c r="G19" s="598"/>
      <c r="H19" s="117"/>
      <c r="I19" s="190"/>
      <c r="J19" s="190"/>
      <c r="K19" s="187"/>
      <c r="L19" s="187"/>
      <c r="M19" s="189"/>
      <c r="N19" s="189"/>
      <c r="O19" s="117"/>
      <c r="P19" s="598"/>
      <c r="Q19" s="598"/>
      <c r="R19" s="117"/>
      <c r="S19" s="117"/>
      <c r="T19" s="9"/>
      <c r="U19" s="9"/>
      <c r="V19" s="9"/>
      <c r="W19" s="8"/>
    </row>
    <row r="20" spans="1:23" ht="24" customHeight="1">
      <c r="A20" s="8"/>
      <c r="B20" s="8"/>
      <c r="C20" s="7"/>
      <c r="D20" s="117"/>
      <c r="E20" s="117"/>
      <c r="F20" s="598"/>
      <c r="G20" s="598"/>
      <c r="H20" s="117"/>
      <c r="I20" s="190"/>
      <c r="J20" s="190"/>
      <c r="K20" s="187"/>
      <c r="L20" s="187"/>
      <c r="M20" s="189"/>
      <c r="N20" s="189"/>
      <c r="O20" s="117"/>
      <c r="P20" s="598"/>
      <c r="Q20" s="598"/>
      <c r="R20" s="117"/>
      <c r="S20" s="117"/>
      <c r="T20" s="9"/>
      <c r="U20" s="9"/>
      <c r="V20" s="9"/>
      <c r="W20" s="8"/>
    </row>
    <row r="21" spans="1:23" ht="24" customHeight="1">
      <c r="A21" s="8"/>
      <c r="B21" s="8"/>
      <c r="C21" s="7"/>
      <c r="D21" s="117"/>
      <c r="E21" s="117"/>
      <c r="F21" s="598"/>
      <c r="G21" s="598"/>
      <c r="H21" s="117"/>
      <c r="I21" s="190"/>
      <c r="J21" s="190"/>
      <c r="K21" s="187"/>
      <c r="L21" s="187"/>
      <c r="M21" s="189"/>
      <c r="N21" s="189"/>
      <c r="O21" s="117"/>
      <c r="P21" s="598"/>
      <c r="Q21" s="598"/>
      <c r="R21" s="117"/>
      <c r="S21" s="117"/>
      <c r="T21" s="9"/>
      <c r="U21" s="9"/>
      <c r="V21" s="9"/>
      <c r="W21" s="8"/>
    </row>
    <row r="22" spans="1:23" ht="24" customHeight="1">
      <c r="A22" s="8"/>
      <c r="B22" s="8"/>
      <c r="C22" s="7"/>
      <c r="D22" s="117"/>
      <c r="E22" s="117"/>
      <c r="F22" s="106"/>
      <c r="G22" s="106"/>
      <c r="H22" s="117"/>
      <c r="I22" s="190"/>
      <c r="J22" s="190"/>
      <c r="K22" s="187"/>
      <c r="L22" s="187"/>
      <c r="M22" s="189"/>
      <c r="N22" s="189"/>
      <c r="O22" s="117"/>
      <c r="P22" s="106"/>
      <c r="Q22" s="106"/>
      <c r="R22" s="117"/>
      <c r="S22" s="117"/>
      <c r="T22" s="9"/>
      <c r="U22" s="9"/>
      <c r="V22" s="9"/>
      <c r="W22" s="8"/>
    </row>
    <row r="23" spans="1:23" ht="24" customHeight="1">
      <c r="A23" s="12"/>
      <c r="B23" s="27"/>
      <c r="C23" s="107"/>
      <c r="D23" s="107"/>
      <c r="E23" s="27"/>
      <c r="F23" s="27"/>
      <c r="G23" s="27"/>
      <c r="H23" s="27"/>
      <c r="I23" s="108"/>
      <c r="J23" s="29"/>
      <c r="K23" s="30"/>
      <c r="L23" s="27"/>
      <c r="M23" s="30"/>
      <c r="N23" s="29"/>
      <c r="O23" s="108"/>
      <c r="P23" s="27"/>
      <c r="Q23" s="27"/>
      <c r="R23" s="27"/>
      <c r="S23" s="27"/>
      <c r="T23" s="27"/>
      <c r="U23" s="27"/>
      <c r="V23" s="27"/>
      <c r="W23" s="27"/>
    </row>
    <row r="24" spans="1:23" ht="24" customHeight="1">
      <c r="A24" s="12"/>
      <c r="B24" s="599" t="s">
        <v>86</v>
      </c>
      <c r="C24" s="599"/>
      <c r="D24" s="599"/>
      <c r="E24" s="27"/>
      <c r="F24" s="27"/>
      <c r="G24" s="27"/>
      <c r="H24" s="27"/>
      <c r="I24" s="108"/>
      <c r="J24" s="29"/>
      <c r="K24" s="30"/>
      <c r="L24" s="27"/>
      <c r="M24" s="30"/>
      <c r="N24" s="29"/>
      <c r="O24" s="108"/>
      <c r="P24" s="27"/>
      <c r="Q24" s="27"/>
      <c r="R24" s="27"/>
      <c r="S24" s="27"/>
      <c r="T24" s="580" t="s">
        <v>246</v>
      </c>
      <c r="U24" s="580"/>
      <c r="V24" s="580"/>
      <c r="W24" s="580"/>
    </row>
    <row r="25" spans="1:23" ht="24" customHeight="1">
      <c r="A25" s="12"/>
      <c r="B25" s="9"/>
      <c r="C25" s="27"/>
      <c r="D25" s="27"/>
      <c r="E25" s="27"/>
      <c r="F25" s="27"/>
      <c r="G25" s="27"/>
      <c r="H25" s="27"/>
      <c r="I25" s="99"/>
      <c r="J25" s="31"/>
      <c r="K25" s="30"/>
      <c r="L25" s="27"/>
      <c r="M25" s="30"/>
      <c r="N25" s="31"/>
      <c r="O25" s="99"/>
      <c r="P25" s="27"/>
      <c r="Q25" s="27"/>
      <c r="R25" s="27"/>
      <c r="S25" s="27"/>
      <c r="T25" s="30"/>
      <c r="U25" s="30"/>
      <c r="V25" s="30"/>
      <c r="W25" s="30"/>
    </row>
    <row r="26" spans="1:23" ht="24" customHeight="1">
      <c r="A26" s="12"/>
      <c r="B26" s="587" t="s">
        <v>0</v>
      </c>
      <c r="C26" s="600">
        <v>0.41666666666666669</v>
      </c>
      <c r="D26" s="600"/>
      <c r="E26" s="587">
        <f>F10</f>
        <v>1</v>
      </c>
      <c r="F26" s="587"/>
      <c r="G26" s="587"/>
      <c r="H26" s="587"/>
      <c r="I26" s="601">
        <f>K26+K27</f>
        <v>0</v>
      </c>
      <c r="J26" s="602" t="s">
        <v>66</v>
      </c>
      <c r="K26" s="14"/>
      <c r="L26" s="13" t="s">
        <v>67</v>
      </c>
      <c r="M26" s="13"/>
      <c r="N26" s="602" t="s">
        <v>68</v>
      </c>
      <c r="O26" s="601">
        <f>M26+M27</f>
        <v>0</v>
      </c>
      <c r="P26" s="587">
        <f>P10</f>
        <v>2</v>
      </c>
      <c r="Q26" s="587"/>
      <c r="R26" s="587"/>
      <c r="S26" s="587"/>
      <c r="T26" s="587" t="s">
        <v>212</v>
      </c>
      <c r="U26" s="587"/>
      <c r="V26" s="587"/>
      <c r="W26" s="587"/>
    </row>
    <row r="27" spans="1:23" ht="24" customHeight="1">
      <c r="B27" s="587"/>
      <c r="C27" s="600"/>
      <c r="D27" s="600"/>
      <c r="E27" s="587"/>
      <c r="F27" s="587"/>
      <c r="G27" s="587"/>
      <c r="H27" s="587"/>
      <c r="I27" s="601"/>
      <c r="J27" s="602"/>
      <c r="K27" s="14"/>
      <c r="L27" s="13" t="s">
        <v>67</v>
      </c>
      <c r="M27" s="14"/>
      <c r="N27" s="602"/>
      <c r="O27" s="601"/>
      <c r="P27" s="587"/>
      <c r="Q27" s="587"/>
      <c r="R27" s="587"/>
      <c r="S27" s="587"/>
      <c r="T27" s="587"/>
      <c r="U27" s="587"/>
      <c r="V27" s="587"/>
      <c r="W27" s="587"/>
    </row>
    <row r="28" spans="1:23" ht="24" customHeight="1">
      <c r="A28" s="12"/>
      <c r="B28" s="27"/>
      <c r="C28" s="107"/>
      <c r="D28" s="107"/>
      <c r="E28" s="108"/>
      <c r="F28" s="108"/>
      <c r="G28" s="108"/>
      <c r="H28" s="108"/>
      <c r="I28" s="86"/>
      <c r="J28" s="97"/>
      <c r="K28" s="13"/>
      <c r="L28" s="13"/>
      <c r="M28" s="13"/>
      <c r="N28" s="97"/>
      <c r="O28" s="83"/>
      <c r="P28" s="108"/>
      <c r="Q28" s="108"/>
      <c r="R28" s="108"/>
      <c r="S28" s="108"/>
      <c r="T28" s="27"/>
      <c r="U28" s="27"/>
      <c r="V28" s="27"/>
      <c r="W28" s="27"/>
    </row>
    <row r="29" spans="1:23" ht="24" customHeight="1">
      <c r="A29" s="12"/>
      <c r="B29" s="27"/>
      <c r="C29" s="107"/>
      <c r="D29" s="107"/>
      <c r="E29" s="108"/>
      <c r="F29" s="108"/>
      <c r="G29" s="108"/>
      <c r="H29" s="108"/>
      <c r="I29" s="86"/>
      <c r="J29" s="97"/>
      <c r="K29" s="13"/>
      <c r="L29" s="13"/>
      <c r="M29" s="13"/>
      <c r="N29" s="97"/>
      <c r="O29" s="186"/>
      <c r="P29" s="108"/>
      <c r="Q29" s="108"/>
      <c r="R29" s="108"/>
      <c r="S29" s="108"/>
      <c r="T29" s="27"/>
      <c r="U29" s="27"/>
      <c r="V29" s="27"/>
      <c r="W29" s="27"/>
    </row>
    <row r="30" spans="1:23" ht="24" customHeight="1">
      <c r="A30" s="12"/>
      <c r="B30" s="27"/>
      <c r="C30" s="107"/>
      <c r="D30" s="107"/>
      <c r="E30" s="108"/>
      <c r="F30" s="108"/>
      <c r="G30" s="108"/>
      <c r="H30" s="108"/>
      <c r="I30" s="86"/>
      <c r="J30" s="97"/>
      <c r="K30" s="13"/>
      <c r="L30" s="13"/>
      <c r="M30" s="13"/>
      <c r="N30" s="97"/>
      <c r="O30" s="186"/>
      <c r="P30" s="108"/>
      <c r="Q30" s="108"/>
      <c r="R30" s="108"/>
      <c r="S30" s="108"/>
      <c r="T30" s="27"/>
      <c r="U30" s="27"/>
      <c r="V30" s="27"/>
      <c r="W30" s="27"/>
    </row>
    <row r="31" spans="1:23" ht="24" customHeight="1">
      <c r="A31" s="12"/>
      <c r="B31" s="27"/>
      <c r="C31" s="107"/>
      <c r="D31" s="107"/>
      <c r="E31" s="108"/>
      <c r="F31" s="108"/>
      <c r="G31" s="108"/>
      <c r="H31" s="108"/>
      <c r="I31" s="86"/>
      <c r="J31" s="97"/>
      <c r="K31" s="13"/>
      <c r="L31" s="13"/>
      <c r="M31" s="13"/>
      <c r="N31" s="97"/>
      <c r="O31" s="186"/>
      <c r="P31" s="108"/>
      <c r="Q31" s="108"/>
      <c r="R31" s="108"/>
      <c r="S31" s="108"/>
      <c r="T31" s="27"/>
      <c r="U31" s="27"/>
      <c r="V31" s="27"/>
      <c r="W31" s="27"/>
    </row>
    <row r="32" spans="1:23" ht="24" customHeight="1">
      <c r="A32" s="12"/>
      <c r="E32" s="108"/>
      <c r="F32" s="108"/>
      <c r="G32" s="108"/>
      <c r="H32" s="108"/>
      <c r="I32" s="109"/>
      <c r="J32" s="15"/>
      <c r="K32" s="13"/>
      <c r="L32" s="13"/>
      <c r="M32" s="13"/>
      <c r="N32" s="97"/>
      <c r="O32" s="99"/>
      <c r="P32" s="108"/>
      <c r="Q32" s="108"/>
      <c r="R32" s="108"/>
      <c r="S32" s="108"/>
      <c r="T32" s="30"/>
      <c r="U32" s="30"/>
      <c r="V32" s="30"/>
      <c r="W32" s="30"/>
    </row>
    <row r="33" spans="1:23" ht="24" customHeight="1">
      <c r="E33" s="27"/>
      <c r="F33" s="27"/>
      <c r="G33" s="27"/>
      <c r="H33" s="27"/>
      <c r="I33" s="86"/>
      <c r="J33" s="97"/>
      <c r="K33" s="14"/>
      <c r="L33" s="13"/>
      <c r="M33" s="14"/>
      <c r="N33" s="97"/>
      <c r="O33" s="86"/>
      <c r="P33" s="98"/>
      <c r="Q33" s="98"/>
      <c r="R33" s="98"/>
      <c r="S33" s="98"/>
      <c r="T33" s="30"/>
      <c r="U33" s="30"/>
      <c r="V33" s="30"/>
      <c r="W33" s="30"/>
    </row>
    <row r="34" spans="1:23" ht="24" customHeight="1">
      <c r="B34" s="30"/>
      <c r="C34" s="110"/>
      <c r="D34" s="110"/>
      <c r="E34" s="27"/>
      <c r="F34" s="27"/>
      <c r="G34" s="27"/>
      <c r="H34" s="27"/>
      <c r="I34" s="86"/>
      <c r="J34" s="97"/>
      <c r="K34" s="14"/>
      <c r="L34" s="13"/>
      <c r="M34" s="14"/>
      <c r="N34" s="97"/>
      <c r="O34" s="86"/>
      <c r="P34" s="98"/>
      <c r="Q34" s="98"/>
      <c r="R34" s="98"/>
      <c r="S34" s="98"/>
      <c r="T34" s="30"/>
      <c r="U34" s="30"/>
      <c r="V34" s="30"/>
      <c r="W34" s="30"/>
    </row>
    <row r="35" spans="1:23" ht="24" customHeight="1">
      <c r="A35" s="95" t="s">
        <v>87</v>
      </c>
      <c r="B35" s="27"/>
      <c r="C35" s="28"/>
      <c r="D35" s="28"/>
      <c r="E35" s="96"/>
      <c r="F35" s="96"/>
      <c r="G35" s="96"/>
      <c r="H35" s="96"/>
      <c r="I35" s="86"/>
      <c r="J35" s="97"/>
      <c r="K35" s="13"/>
      <c r="L35" s="13"/>
      <c r="M35" s="13"/>
      <c r="N35" s="97"/>
      <c r="O35" s="83"/>
      <c r="P35" s="96"/>
      <c r="Q35" s="96"/>
      <c r="R35" s="96"/>
      <c r="S35" s="96"/>
      <c r="T35" s="27"/>
      <c r="U35" s="27"/>
      <c r="V35" s="27"/>
      <c r="W35" s="27"/>
    </row>
    <row r="36" spans="1:23" ht="24" customHeight="1">
      <c r="A36" s="12"/>
      <c r="B36" s="27"/>
      <c r="C36" s="28"/>
      <c r="D36" s="28"/>
      <c r="E36" s="96"/>
      <c r="F36" s="96"/>
      <c r="G36" s="96"/>
      <c r="H36" s="96"/>
      <c r="I36" s="86"/>
      <c r="J36" s="97"/>
      <c r="K36" s="13"/>
      <c r="L36" s="13"/>
      <c r="M36" s="588" t="s">
        <v>88</v>
      </c>
      <c r="N36" s="588"/>
      <c r="O36" s="99"/>
      <c r="P36" s="99"/>
      <c r="Q36" s="99"/>
      <c r="R36" s="99"/>
      <c r="S36" s="99"/>
      <c r="T36" s="30"/>
      <c r="U36" s="30"/>
      <c r="V36" s="30"/>
      <c r="W36" s="30"/>
    </row>
    <row r="37" spans="1:23" ht="24" customHeight="1">
      <c r="A37" s="12"/>
      <c r="B37" s="27"/>
      <c r="C37" s="28"/>
      <c r="D37" s="28"/>
      <c r="E37" s="96"/>
      <c r="F37" s="96"/>
      <c r="G37" s="96"/>
      <c r="H37" s="96"/>
      <c r="I37" s="86"/>
      <c r="J37" s="97"/>
      <c r="K37" s="13"/>
      <c r="L37" s="13"/>
      <c r="M37" s="588"/>
      <c r="N37" s="588"/>
      <c r="O37" s="99"/>
      <c r="P37" s="99"/>
      <c r="Q37" s="99"/>
      <c r="R37" s="99"/>
      <c r="S37" s="99"/>
      <c r="T37" s="30"/>
      <c r="U37" s="30"/>
      <c r="V37" s="30"/>
      <c r="W37" s="30"/>
    </row>
    <row r="38" spans="1:23" ht="24" customHeight="1">
      <c r="A38" s="12"/>
      <c r="B38" s="27"/>
      <c r="C38" s="28"/>
      <c r="D38" s="28"/>
      <c r="E38" s="96"/>
      <c r="F38" s="96"/>
      <c r="G38" s="96"/>
      <c r="H38" s="96"/>
      <c r="I38" s="86"/>
      <c r="J38" s="97"/>
      <c r="K38" s="13"/>
      <c r="L38" s="13"/>
      <c r="M38" s="7"/>
      <c r="N38" s="97"/>
      <c r="O38" s="99"/>
      <c r="P38" s="99"/>
      <c r="Q38" s="99"/>
      <c r="R38" s="99"/>
      <c r="S38" s="99"/>
      <c r="T38" s="30"/>
      <c r="U38" s="30"/>
      <c r="V38" s="30"/>
      <c r="W38" s="30"/>
    </row>
    <row r="39" spans="1:23" ht="24" customHeight="1">
      <c r="B39" s="583" t="s">
        <v>84</v>
      </c>
      <c r="C39" s="583"/>
      <c r="D39" s="583"/>
      <c r="E39" s="594"/>
      <c r="F39" s="594"/>
      <c r="G39" s="594"/>
      <c r="H39" s="594"/>
      <c r="I39" s="594"/>
      <c r="J39" s="594"/>
      <c r="M39" s="587">
        <v>1</v>
      </c>
      <c r="N39" s="590" t="s">
        <v>89</v>
      </c>
      <c r="O39" s="590"/>
      <c r="P39" s="590"/>
      <c r="Q39" s="590"/>
      <c r="S39" s="587">
        <v>9</v>
      </c>
      <c r="T39" s="590" t="s">
        <v>89</v>
      </c>
      <c r="U39" s="590"/>
      <c r="V39" s="590"/>
      <c r="W39" s="590"/>
    </row>
    <row r="40" spans="1:23" ht="24" customHeight="1">
      <c r="B40" s="583"/>
      <c r="C40" s="583"/>
      <c r="D40" s="583"/>
      <c r="E40" s="594"/>
      <c r="F40" s="594"/>
      <c r="G40" s="594"/>
      <c r="H40" s="594"/>
      <c r="I40" s="594"/>
      <c r="J40" s="594"/>
      <c r="M40" s="589"/>
      <c r="N40" s="591"/>
      <c r="O40" s="591"/>
      <c r="P40" s="591"/>
      <c r="Q40" s="591"/>
      <c r="S40" s="589"/>
      <c r="T40" s="591"/>
      <c r="U40" s="591"/>
      <c r="V40" s="591"/>
      <c r="W40" s="591"/>
    </row>
    <row r="41" spans="1:23" ht="24" customHeight="1">
      <c r="B41" s="584"/>
      <c r="C41" s="584"/>
      <c r="D41" s="584"/>
      <c r="E41" s="595"/>
      <c r="F41" s="595"/>
      <c r="G41" s="595"/>
      <c r="H41" s="595"/>
      <c r="I41" s="595"/>
      <c r="J41" s="595"/>
      <c r="M41" s="30"/>
      <c r="S41" s="27"/>
      <c r="W41" s="27"/>
    </row>
    <row r="42" spans="1:23" ht="24" customHeight="1">
      <c r="B42" s="587" t="s">
        <v>92</v>
      </c>
      <c r="C42" s="587"/>
      <c r="D42" s="587"/>
      <c r="E42" s="587"/>
      <c r="F42" s="587"/>
      <c r="G42" s="587"/>
      <c r="H42" s="587"/>
      <c r="I42" s="587"/>
      <c r="J42" s="587"/>
      <c r="K42" s="587"/>
      <c r="M42" s="587">
        <v>2</v>
      </c>
      <c r="N42" s="590" t="s">
        <v>89</v>
      </c>
      <c r="O42" s="590"/>
      <c r="P42" s="590"/>
      <c r="Q42" s="590"/>
      <c r="S42" s="587">
        <v>10</v>
      </c>
      <c r="T42" s="590" t="s">
        <v>89</v>
      </c>
      <c r="U42" s="590"/>
      <c r="V42" s="590"/>
      <c r="W42" s="590"/>
    </row>
    <row r="43" spans="1:23" ht="24" customHeight="1">
      <c r="B43" s="587"/>
      <c r="C43" s="587"/>
      <c r="D43" s="587"/>
      <c r="E43" s="587"/>
      <c r="F43" s="587"/>
      <c r="G43" s="587"/>
      <c r="H43" s="587"/>
      <c r="I43" s="587"/>
      <c r="J43" s="587"/>
      <c r="K43" s="587"/>
      <c r="M43" s="589"/>
      <c r="N43" s="591"/>
      <c r="O43" s="591"/>
      <c r="P43" s="591"/>
      <c r="Q43" s="591"/>
      <c r="S43" s="589"/>
      <c r="T43" s="591"/>
      <c r="U43" s="591"/>
      <c r="V43" s="591"/>
      <c r="W43" s="591"/>
    </row>
    <row r="44" spans="1:23" ht="24" customHeight="1">
      <c r="M44" s="30"/>
      <c r="S44" s="30"/>
      <c r="W44" s="27"/>
    </row>
    <row r="45" spans="1:23" ht="24" customHeight="1">
      <c r="M45" s="587">
        <v>3</v>
      </c>
      <c r="N45" s="590" t="s">
        <v>89</v>
      </c>
      <c r="O45" s="590"/>
      <c r="P45" s="590"/>
      <c r="Q45" s="590"/>
      <c r="S45" s="587">
        <v>11</v>
      </c>
      <c r="T45" s="590" t="s">
        <v>89</v>
      </c>
      <c r="U45" s="590"/>
      <c r="V45" s="590"/>
      <c r="W45" s="590"/>
    </row>
    <row r="46" spans="1:23" ht="24" customHeight="1">
      <c r="B46" s="583" t="s">
        <v>90</v>
      </c>
      <c r="C46" s="583"/>
      <c r="D46" s="583"/>
      <c r="E46" s="592"/>
      <c r="F46" s="592"/>
      <c r="G46" s="592"/>
      <c r="H46" s="592"/>
      <c r="I46" s="592"/>
      <c r="J46" s="592"/>
      <c r="M46" s="589"/>
      <c r="N46" s="591"/>
      <c r="O46" s="591"/>
      <c r="P46" s="591"/>
      <c r="Q46" s="591"/>
      <c r="S46" s="589"/>
      <c r="T46" s="591"/>
      <c r="U46" s="591"/>
      <c r="V46" s="591"/>
      <c r="W46" s="591"/>
    </row>
    <row r="47" spans="1:23" ht="24" customHeight="1">
      <c r="B47" s="584"/>
      <c r="C47" s="584"/>
      <c r="D47" s="584"/>
      <c r="E47" s="593"/>
      <c r="F47" s="593"/>
      <c r="G47" s="593"/>
      <c r="H47" s="593"/>
      <c r="I47" s="593"/>
      <c r="J47" s="593"/>
      <c r="M47" s="30"/>
      <c r="S47" s="30"/>
    </row>
    <row r="48" spans="1:23" ht="24" customHeight="1">
      <c r="B48" s="98"/>
      <c r="C48" s="98"/>
      <c r="D48" s="98"/>
      <c r="M48" s="587">
        <v>4</v>
      </c>
      <c r="N48" s="590" t="s">
        <v>89</v>
      </c>
      <c r="O48" s="590"/>
      <c r="P48" s="590"/>
      <c r="Q48" s="590"/>
      <c r="S48" s="587">
        <v>12</v>
      </c>
      <c r="T48" s="590" t="s">
        <v>89</v>
      </c>
      <c r="U48" s="590"/>
      <c r="V48" s="590"/>
      <c r="W48" s="590"/>
    </row>
    <row r="49" spans="2:23" ht="24" customHeight="1">
      <c r="B49" s="583" t="s">
        <v>85</v>
      </c>
      <c r="C49" s="583"/>
      <c r="D49" s="583"/>
      <c r="E49" s="1"/>
      <c r="F49" s="1"/>
      <c r="G49" s="1"/>
      <c r="H49" s="1"/>
      <c r="I49" s="1"/>
      <c r="J49" s="1"/>
      <c r="M49" s="589"/>
      <c r="N49" s="591"/>
      <c r="O49" s="591"/>
      <c r="P49" s="591"/>
      <c r="Q49" s="591"/>
      <c r="S49" s="589"/>
      <c r="T49" s="591"/>
      <c r="U49" s="591"/>
      <c r="V49" s="591"/>
      <c r="W49" s="591"/>
    </row>
    <row r="50" spans="2:23" ht="24" customHeight="1">
      <c r="B50" s="584"/>
      <c r="C50" s="584"/>
      <c r="D50" s="584"/>
      <c r="E50" s="111"/>
      <c r="F50" s="111"/>
      <c r="G50" s="111"/>
      <c r="H50" s="111"/>
      <c r="I50" s="111"/>
      <c r="J50" s="111"/>
      <c r="M50" s="30"/>
      <c r="S50" s="30"/>
    </row>
    <row r="51" spans="2:23" ht="24" customHeight="1">
      <c r="B51" s="98"/>
      <c r="C51" s="114"/>
      <c r="D51" s="114"/>
      <c r="E51" s="114"/>
      <c r="F51" s="114"/>
      <c r="G51" s="114"/>
      <c r="H51" s="114"/>
      <c r="I51" s="114"/>
      <c r="J51" s="114"/>
      <c r="M51" s="587">
        <v>5</v>
      </c>
      <c r="N51" s="590" t="s">
        <v>89</v>
      </c>
      <c r="O51" s="590"/>
      <c r="P51" s="590"/>
      <c r="Q51" s="590"/>
      <c r="S51" s="587">
        <v>13</v>
      </c>
      <c r="T51" s="590" t="s">
        <v>89</v>
      </c>
      <c r="U51" s="590"/>
      <c r="V51" s="590"/>
      <c r="W51" s="590"/>
    </row>
    <row r="52" spans="2:23" ht="24" customHeight="1">
      <c r="B52" s="585" t="s">
        <v>85</v>
      </c>
      <c r="C52" s="585"/>
      <c r="D52" s="585"/>
      <c r="E52" s="112"/>
      <c r="F52" s="112"/>
      <c r="G52" s="112"/>
      <c r="H52" s="112"/>
      <c r="I52" s="112"/>
      <c r="J52" s="112"/>
      <c r="M52" s="589"/>
      <c r="N52" s="591"/>
      <c r="O52" s="591"/>
      <c r="P52" s="591"/>
      <c r="Q52" s="591"/>
      <c r="S52" s="589"/>
      <c r="T52" s="591"/>
      <c r="U52" s="591"/>
      <c r="V52" s="591"/>
      <c r="W52" s="591"/>
    </row>
    <row r="53" spans="2:23" ht="24" customHeight="1">
      <c r="B53" s="586"/>
      <c r="C53" s="586"/>
      <c r="D53" s="586"/>
      <c r="E53" s="113"/>
      <c r="F53" s="113"/>
      <c r="G53" s="113"/>
      <c r="H53" s="113"/>
      <c r="I53" s="113"/>
      <c r="J53" s="113"/>
      <c r="M53" s="30"/>
      <c r="S53" s="30"/>
    </row>
    <row r="54" spans="2:23" ht="24" customHeight="1">
      <c r="B54" s="115"/>
      <c r="C54" s="116"/>
      <c r="D54" s="116"/>
      <c r="E54" s="4"/>
      <c r="F54" s="4"/>
      <c r="G54" s="4"/>
      <c r="H54" s="4"/>
      <c r="I54" s="4"/>
      <c r="J54" s="4"/>
      <c r="M54" s="587">
        <v>6</v>
      </c>
      <c r="N54" s="590" t="s">
        <v>89</v>
      </c>
      <c r="O54" s="590"/>
      <c r="P54" s="590"/>
      <c r="Q54" s="590"/>
      <c r="S54" s="587">
        <v>14</v>
      </c>
      <c r="T54" s="590" t="s">
        <v>89</v>
      </c>
      <c r="U54" s="590"/>
      <c r="V54" s="590"/>
      <c r="W54" s="590"/>
    </row>
    <row r="55" spans="2:23" ht="24" customHeight="1">
      <c r="B55" s="596" t="s">
        <v>91</v>
      </c>
      <c r="C55" s="596"/>
      <c r="D55" s="596"/>
      <c r="E55" s="597"/>
      <c r="F55" s="597"/>
      <c r="G55" s="597"/>
      <c r="H55" s="597"/>
      <c r="I55" s="597"/>
      <c r="J55" s="597"/>
      <c r="M55" s="589"/>
      <c r="N55" s="591"/>
      <c r="O55" s="591"/>
      <c r="P55" s="591"/>
      <c r="Q55" s="591"/>
      <c r="S55" s="589"/>
      <c r="T55" s="591"/>
      <c r="U55" s="591"/>
      <c r="V55" s="591"/>
      <c r="W55" s="591"/>
    </row>
    <row r="56" spans="2:23" ht="24" customHeight="1">
      <c r="B56" s="586"/>
      <c r="C56" s="586"/>
      <c r="D56" s="586"/>
      <c r="E56" s="595"/>
      <c r="F56" s="595"/>
      <c r="G56" s="595"/>
      <c r="H56" s="595"/>
      <c r="I56" s="595"/>
      <c r="J56" s="595"/>
      <c r="M56" s="30"/>
      <c r="S56" s="30"/>
    </row>
    <row r="57" spans="2:23" ht="24" customHeight="1">
      <c r="B57" s="115"/>
      <c r="C57" s="115"/>
      <c r="D57" s="115"/>
      <c r="E57" s="4"/>
      <c r="F57" s="4"/>
      <c r="G57" s="4"/>
      <c r="H57" s="4"/>
      <c r="I57" s="4"/>
      <c r="J57" s="4"/>
      <c r="M57" s="587">
        <v>7</v>
      </c>
      <c r="N57" s="590" t="s">
        <v>89</v>
      </c>
      <c r="O57" s="590"/>
      <c r="P57" s="590"/>
      <c r="Q57" s="590"/>
      <c r="S57" s="587">
        <v>15</v>
      </c>
      <c r="T57" s="590" t="s">
        <v>89</v>
      </c>
      <c r="U57" s="590"/>
      <c r="V57" s="590"/>
      <c r="W57" s="590"/>
    </row>
    <row r="58" spans="2:23" ht="24" customHeight="1">
      <c r="M58" s="589"/>
      <c r="N58" s="591"/>
      <c r="O58" s="591"/>
      <c r="P58" s="591"/>
      <c r="Q58" s="591"/>
      <c r="S58" s="589"/>
      <c r="T58" s="591"/>
      <c r="U58" s="591"/>
      <c r="V58" s="591"/>
      <c r="W58" s="591"/>
    </row>
    <row r="59" spans="2:23" ht="24" customHeight="1">
      <c r="M59" s="30"/>
      <c r="S59" s="30"/>
    </row>
    <row r="60" spans="2:23" ht="24" customHeight="1">
      <c r="B60" s="115"/>
      <c r="C60" s="115"/>
      <c r="D60" s="115"/>
      <c r="E60" s="4"/>
      <c r="F60" s="4"/>
      <c r="G60" s="4"/>
      <c r="H60" s="4"/>
      <c r="I60" s="4"/>
      <c r="J60" s="4"/>
      <c r="M60" s="587">
        <v>8</v>
      </c>
      <c r="N60" s="590" t="s">
        <v>89</v>
      </c>
      <c r="O60" s="590"/>
      <c r="P60" s="590"/>
      <c r="Q60" s="590"/>
      <c r="S60" s="587">
        <v>16</v>
      </c>
      <c r="T60" s="590" t="s">
        <v>89</v>
      </c>
      <c r="U60" s="590"/>
      <c r="V60" s="590"/>
      <c r="W60" s="590"/>
    </row>
    <row r="61" spans="2:23" ht="24" customHeight="1">
      <c r="B61" s="596"/>
      <c r="C61" s="596"/>
      <c r="D61" s="596"/>
      <c r="E61" s="597"/>
      <c r="F61" s="597"/>
      <c r="G61" s="597"/>
      <c r="H61" s="597"/>
      <c r="I61" s="597"/>
      <c r="J61" s="597"/>
      <c r="M61" s="589"/>
      <c r="N61" s="591"/>
      <c r="O61" s="591"/>
      <c r="P61" s="591"/>
      <c r="Q61" s="591"/>
      <c r="S61" s="589"/>
      <c r="T61" s="591"/>
      <c r="U61" s="591"/>
      <c r="V61" s="591"/>
      <c r="W61" s="591"/>
    </row>
    <row r="62" spans="2:23" ht="24" customHeight="1">
      <c r="B62" s="596"/>
      <c r="C62" s="596"/>
      <c r="D62" s="596"/>
      <c r="E62" s="597"/>
      <c r="F62" s="597"/>
      <c r="G62" s="597"/>
      <c r="H62" s="597"/>
      <c r="I62" s="597"/>
      <c r="J62" s="597"/>
      <c r="M62" s="30"/>
      <c r="S62" s="30"/>
    </row>
  </sheetData>
  <mergeCells count="66">
    <mergeCell ref="F10:G21"/>
    <mergeCell ref="S39:S40"/>
    <mergeCell ref="T39:W40"/>
    <mergeCell ref="D2:F2"/>
    <mergeCell ref="K7:L7"/>
    <mergeCell ref="T26:W27"/>
    <mergeCell ref="B24:D24"/>
    <mergeCell ref="B26:B27"/>
    <mergeCell ref="C26:D27"/>
    <mergeCell ref="E26:H27"/>
    <mergeCell ref="I26:I27"/>
    <mergeCell ref="J26:J27"/>
    <mergeCell ref="N26:N27"/>
    <mergeCell ref="O26:O27"/>
    <mergeCell ref="P26:S27"/>
    <mergeCell ref="T24:W24"/>
    <mergeCell ref="P10:Q21"/>
    <mergeCell ref="S45:S46"/>
    <mergeCell ref="T45:W46"/>
    <mergeCell ref="M42:M43"/>
    <mergeCell ref="N42:Q43"/>
    <mergeCell ref="S42:S43"/>
    <mergeCell ref="T42:W43"/>
    <mergeCell ref="S51:S52"/>
    <mergeCell ref="T51:W52"/>
    <mergeCell ref="M48:M49"/>
    <mergeCell ref="N48:Q49"/>
    <mergeCell ref="S48:S49"/>
    <mergeCell ref="T48:W49"/>
    <mergeCell ref="T57:W58"/>
    <mergeCell ref="B55:D56"/>
    <mergeCell ref="E55:J56"/>
    <mergeCell ref="M60:M61"/>
    <mergeCell ref="N60:Q61"/>
    <mergeCell ref="S60:S61"/>
    <mergeCell ref="T60:W61"/>
    <mergeCell ref="M54:M55"/>
    <mergeCell ref="N54:Q55"/>
    <mergeCell ref="S54:S55"/>
    <mergeCell ref="T54:W55"/>
    <mergeCell ref="B61:D62"/>
    <mergeCell ref="E61:J62"/>
    <mergeCell ref="M57:M58"/>
    <mergeCell ref="N57:Q58"/>
    <mergeCell ref="S57:S58"/>
    <mergeCell ref="B49:D50"/>
    <mergeCell ref="B52:D53"/>
    <mergeCell ref="B42:K43"/>
    <mergeCell ref="M36:N37"/>
    <mergeCell ref="M51:M52"/>
    <mergeCell ref="N51:Q52"/>
    <mergeCell ref="N45:Q46"/>
    <mergeCell ref="B46:D47"/>
    <mergeCell ref="E46:J47"/>
    <mergeCell ref="B39:D41"/>
    <mergeCell ref="M45:M46"/>
    <mergeCell ref="E39:J41"/>
    <mergeCell ref="M39:M40"/>
    <mergeCell ref="N39:Q40"/>
    <mergeCell ref="D1:G1"/>
    <mergeCell ref="I1:L1"/>
    <mergeCell ref="Q1:W1"/>
    <mergeCell ref="N1:P1"/>
    <mergeCell ref="P9:Q9"/>
    <mergeCell ref="F9:G9"/>
    <mergeCell ref="K6:L6"/>
  </mergeCells>
  <phoneticPr fontId="2"/>
  <printOptions horizontalCentered="1" verticalCentered="1"/>
  <pageMargins left="0.59055118110236227" right="0.59055118110236227" top="0.74803149606299213" bottom="0.39370078740157483" header="0" footer="0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  <pageSetUpPr fitToPage="1"/>
  </sheetPr>
  <dimension ref="A1:DX226"/>
  <sheetViews>
    <sheetView showGridLines="0" view="pageBreakPreview" topLeftCell="A22" zoomScale="90" zoomScaleNormal="75" zoomScaleSheetLayoutView="90" workbookViewId="0">
      <selection activeCell="C45" sqref="C45:C46"/>
    </sheetView>
  </sheetViews>
  <sheetFormatPr defaultRowHeight="13.2"/>
  <cols>
    <col min="1" max="1" width="1" customWidth="1"/>
    <col min="2" max="2" width="4.88671875" customWidth="1"/>
    <col min="3" max="3" width="21.109375" style="255" customWidth="1"/>
    <col min="4" max="16" width="3.6640625" customWidth="1"/>
    <col min="17" max="17" width="1.6640625" customWidth="1"/>
    <col min="18" max="18" width="3.6640625" customWidth="1"/>
    <col min="19" max="19" width="1.6640625" customWidth="1"/>
    <col min="20" max="23" width="3.6640625" customWidth="1"/>
    <col min="24" max="27" width="4.6640625" customWidth="1"/>
    <col min="28" max="31" width="3.6640625" customWidth="1"/>
    <col min="32" max="32" width="1.6640625" customWidth="1"/>
    <col min="33" max="33" width="3.6640625" customWidth="1"/>
    <col min="34" max="34" width="1.6640625" customWidth="1"/>
    <col min="35" max="47" width="3.6640625" customWidth="1"/>
    <col min="48" max="48" width="21" style="67" customWidth="1"/>
    <col min="49" max="49" width="4.77734375" customWidth="1"/>
    <col min="50" max="50" width="1" customWidth="1"/>
  </cols>
  <sheetData>
    <row r="1" spans="1:50" ht="41.4">
      <c r="A1" s="142"/>
      <c r="B1" s="437" t="s">
        <v>31</v>
      </c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7"/>
      <c r="W1" s="437"/>
      <c r="X1" s="437"/>
      <c r="Y1" s="437"/>
      <c r="Z1" s="437"/>
      <c r="AA1" s="437"/>
      <c r="AB1" s="437"/>
      <c r="AC1" s="437"/>
      <c r="AD1" s="437"/>
      <c r="AE1" s="437"/>
      <c r="AF1" s="437"/>
      <c r="AG1" s="437"/>
      <c r="AH1" s="437"/>
      <c r="AI1" s="437"/>
      <c r="AJ1" s="437"/>
      <c r="AK1" s="437"/>
      <c r="AL1" s="437"/>
      <c r="AM1" s="437"/>
      <c r="AN1" s="437"/>
      <c r="AO1" s="437"/>
      <c r="AP1" s="437"/>
      <c r="AQ1" s="437"/>
      <c r="AR1" s="437"/>
      <c r="AS1" s="437"/>
      <c r="AT1" s="437"/>
      <c r="AU1" s="437"/>
      <c r="AV1" s="437"/>
      <c r="AW1" s="437"/>
    </row>
    <row r="2" spans="1:50" ht="21" customHeight="1">
      <c r="A2" s="142"/>
      <c r="B2" s="264"/>
      <c r="C2" s="249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64"/>
      <c r="AC2" s="264"/>
      <c r="AD2" s="264"/>
      <c r="AE2" s="264"/>
      <c r="AF2" s="264"/>
      <c r="AG2" s="264"/>
      <c r="AH2" s="264"/>
      <c r="AI2" s="264"/>
      <c r="AJ2" s="264"/>
      <c r="AK2" s="264"/>
      <c r="AL2" s="264"/>
      <c r="AM2" s="264"/>
      <c r="AN2" s="264"/>
      <c r="AO2" s="264"/>
      <c r="AP2" s="264"/>
      <c r="AQ2" s="264"/>
      <c r="AR2" s="264"/>
      <c r="AS2" s="264"/>
      <c r="AT2" s="264"/>
      <c r="AU2" s="264"/>
      <c r="AV2" s="246"/>
      <c r="AW2" s="264"/>
    </row>
    <row r="3" spans="1:50" ht="25.8">
      <c r="A3" s="142"/>
      <c r="B3" s="142"/>
      <c r="C3" s="250"/>
      <c r="D3" s="142"/>
      <c r="E3" s="267"/>
      <c r="F3" s="412" t="s">
        <v>219</v>
      </c>
      <c r="G3" s="412"/>
      <c r="H3" s="412"/>
      <c r="I3" s="438" t="s">
        <v>220</v>
      </c>
      <c r="J3" s="438"/>
      <c r="K3" s="438"/>
      <c r="L3" s="438"/>
      <c r="M3" s="438"/>
      <c r="N3" s="439" t="s">
        <v>318</v>
      </c>
      <c r="O3" s="439"/>
      <c r="P3" s="439"/>
      <c r="Q3" s="439"/>
      <c r="R3" s="439"/>
      <c r="S3" s="439"/>
      <c r="T3" s="439"/>
      <c r="U3" s="439"/>
      <c r="V3" s="439"/>
      <c r="W3" s="439"/>
      <c r="X3" s="439"/>
      <c r="Y3" s="256"/>
      <c r="Z3" s="256"/>
      <c r="AA3" s="438" t="s">
        <v>222</v>
      </c>
      <c r="AB3" s="438"/>
      <c r="AC3" s="438"/>
      <c r="AD3" s="438"/>
      <c r="AE3" s="438"/>
      <c r="AF3" s="440" t="s">
        <v>321</v>
      </c>
      <c r="AG3" s="440"/>
      <c r="AH3" s="440"/>
      <c r="AI3" s="440"/>
      <c r="AJ3" s="440"/>
      <c r="AK3" s="440"/>
      <c r="AL3" s="440"/>
      <c r="AM3" s="440"/>
      <c r="AN3" s="440"/>
      <c r="AO3" s="440"/>
      <c r="AP3" s="440"/>
      <c r="AQ3" s="144"/>
      <c r="AR3" s="144"/>
      <c r="AS3" s="144"/>
      <c r="AT3" s="256"/>
      <c r="AU3" s="142"/>
      <c r="AV3" s="247"/>
      <c r="AW3" s="142"/>
    </row>
    <row r="4" spans="1:50" ht="25.8">
      <c r="A4" s="142"/>
      <c r="B4" s="142"/>
      <c r="C4" s="250"/>
      <c r="D4" s="142"/>
      <c r="E4" s="267"/>
      <c r="F4" s="412"/>
      <c r="G4" s="412"/>
      <c r="H4" s="412"/>
      <c r="I4" s="438" t="s">
        <v>221</v>
      </c>
      <c r="J4" s="438"/>
      <c r="K4" s="438"/>
      <c r="L4" s="438"/>
      <c r="M4" s="438"/>
      <c r="N4" s="439" t="s">
        <v>319</v>
      </c>
      <c r="O4" s="439"/>
      <c r="P4" s="439"/>
      <c r="Q4" s="439"/>
      <c r="R4" s="439"/>
      <c r="S4" s="439"/>
      <c r="T4" s="439"/>
      <c r="U4" s="439"/>
      <c r="V4" s="439"/>
      <c r="W4" s="439"/>
      <c r="X4" s="439"/>
      <c r="Y4" s="256"/>
      <c r="Z4" s="256"/>
      <c r="AA4" s="438" t="s">
        <v>223</v>
      </c>
      <c r="AB4" s="438"/>
      <c r="AC4" s="438"/>
      <c r="AD4" s="438"/>
      <c r="AE4" s="438"/>
      <c r="AF4" s="439" t="s">
        <v>322</v>
      </c>
      <c r="AG4" s="439"/>
      <c r="AH4" s="439"/>
      <c r="AI4" s="439"/>
      <c r="AJ4" s="439"/>
      <c r="AK4" s="439"/>
      <c r="AL4" s="439"/>
      <c r="AM4" s="439"/>
      <c r="AN4" s="439"/>
      <c r="AO4" s="439"/>
      <c r="AP4" s="439"/>
      <c r="AQ4" s="144"/>
      <c r="AR4" s="144"/>
      <c r="AS4" s="144"/>
      <c r="AT4" s="256"/>
      <c r="AU4" s="142"/>
      <c r="AV4" s="247"/>
      <c r="AW4" s="142"/>
    </row>
    <row r="5" spans="1:50" ht="25.8">
      <c r="A5" s="142"/>
      <c r="B5" s="142"/>
      <c r="C5" s="250"/>
      <c r="D5" s="259"/>
      <c r="E5" s="267"/>
      <c r="F5" s="256"/>
      <c r="G5" s="259" t="s">
        <v>320</v>
      </c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56"/>
      <c r="AA5" s="256"/>
      <c r="AB5" s="256"/>
      <c r="AC5" s="256"/>
      <c r="AD5" s="256"/>
      <c r="AE5" s="256"/>
      <c r="AF5" s="256"/>
      <c r="AG5" s="256"/>
      <c r="AH5" s="256"/>
      <c r="AI5" s="256"/>
      <c r="AJ5" s="142"/>
      <c r="AK5" s="141"/>
      <c r="AL5" s="141"/>
      <c r="AM5" s="141"/>
      <c r="AN5" s="141"/>
      <c r="AO5" s="141"/>
      <c r="AP5" s="141"/>
      <c r="AR5" s="141"/>
      <c r="AS5" s="141"/>
      <c r="AT5" s="141"/>
      <c r="AU5" s="141"/>
      <c r="AV5" s="248"/>
      <c r="AW5" s="142"/>
    </row>
    <row r="6" spans="1:50" ht="25.8">
      <c r="A6" s="142"/>
      <c r="B6" s="142"/>
      <c r="C6" s="250"/>
      <c r="D6" s="259"/>
      <c r="E6" s="267"/>
      <c r="F6" s="256"/>
      <c r="G6" s="259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56"/>
      <c r="W6" s="256"/>
      <c r="X6" s="256"/>
      <c r="Y6" s="256"/>
      <c r="Z6" s="256"/>
      <c r="AA6" s="256"/>
      <c r="AB6" s="256"/>
      <c r="AC6" s="256"/>
      <c r="AD6" s="256"/>
      <c r="AE6" s="256"/>
      <c r="AF6" s="256"/>
      <c r="AG6" s="256"/>
      <c r="AH6" s="256"/>
      <c r="AI6" s="256"/>
      <c r="AJ6" s="142"/>
      <c r="AK6" s="141"/>
      <c r="AL6" s="141"/>
      <c r="AM6" s="141"/>
      <c r="AN6" s="141"/>
      <c r="AO6" s="141"/>
      <c r="AP6" s="141"/>
      <c r="AQ6" s="141" t="s">
        <v>7</v>
      </c>
      <c r="AR6" s="141"/>
      <c r="AS6" s="141"/>
      <c r="AT6" s="141"/>
      <c r="AU6" s="141"/>
      <c r="AV6" s="248"/>
      <c r="AW6" s="142"/>
    </row>
    <row r="7" spans="1:50" ht="13.5" customHeight="1">
      <c r="A7" s="142"/>
      <c r="B7" s="142"/>
      <c r="C7" s="250"/>
      <c r="D7" s="142"/>
      <c r="E7" s="267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  <c r="Y7" s="256"/>
      <c r="Z7" s="256"/>
      <c r="AA7" s="256"/>
      <c r="AB7" s="256"/>
      <c r="AC7" s="256"/>
      <c r="AD7" s="256"/>
      <c r="AE7" s="256"/>
      <c r="AF7" s="256"/>
      <c r="AG7" s="256"/>
      <c r="AH7" s="256"/>
      <c r="AI7" s="256"/>
      <c r="AJ7" s="142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248"/>
      <c r="AW7" s="142"/>
    </row>
    <row r="8" spans="1:50">
      <c r="A8" s="142"/>
      <c r="B8" s="412" t="s">
        <v>214</v>
      </c>
      <c r="C8" s="412"/>
      <c r="D8" s="412"/>
      <c r="E8" s="412"/>
      <c r="F8" s="412"/>
      <c r="G8" s="412"/>
      <c r="H8" s="412"/>
      <c r="I8" s="412"/>
      <c r="J8" s="434" t="s">
        <v>215</v>
      </c>
      <c r="K8" s="435"/>
      <c r="L8" s="435"/>
      <c r="M8" s="436"/>
      <c r="N8" s="434" t="s">
        <v>216</v>
      </c>
      <c r="O8" s="435"/>
      <c r="P8" s="435"/>
      <c r="Q8" s="435"/>
      <c r="R8" s="435"/>
      <c r="S8" s="436"/>
      <c r="T8" s="434" t="s">
        <v>217</v>
      </c>
      <c r="U8" s="435"/>
      <c r="V8" s="435"/>
      <c r="W8" s="436"/>
      <c r="X8" s="412" t="s">
        <v>218</v>
      </c>
      <c r="Y8" s="412"/>
      <c r="Z8" s="412"/>
      <c r="AA8" s="412"/>
      <c r="AB8" s="434" t="str">
        <f>T8</f>
        <v>第４日</v>
      </c>
      <c r="AC8" s="435"/>
      <c r="AD8" s="435"/>
      <c r="AE8" s="436"/>
      <c r="AF8" s="434" t="str">
        <f>N8</f>
        <v>第３日</v>
      </c>
      <c r="AG8" s="435"/>
      <c r="AH8" s="435"/>
      <c r="AI8" s="435"/>
      <c r="AJ8" s="435"/>
      <c r="AK8" s="436"/>
      <c r="AL8" s="434" t="str">
        <f>J8</f>
        <v>第２日</v>
      </c>
      <c r="AM8" s="435"/>
      <c r="AN8" s="435"/>
      <c r="AO8" s="436"/>
      <c r="AP8" s="412" t="str">
        <f>B8</f>
        <v>第１日</v>
      </c>
      <c r="AQ8" s="412"/>
      <c r="AR8" s="412"/>
      <c r="AS8" s="412"/>
      <c r="AT8" s="412"/>
      <c r="AU8" s="412"/>
      <c r="AV8" s="412"/>
      <c r="AW8" s="412"/>
    </row>
    <row r="9" spans="1:50">
      <c r="A9" s="142"/>
      <c r="B9" s="431">
        <v>44870</v>
      </c>
      <c r="C9" s="431"/>
      <c r="D9" s="431"/>
      <c r="E9" s="431"/>
      <c r="F9" s="431"/>
      <c r="G9" s="431"/>
      <c r="H9" s="431"/>
      <c r="I9" s="431"/>
      <c r="J9" s="430">
        <v>44871</v>
      </c>
      <c r="K9" s="431"/>
      <c r="L9" s="431"/>
      <c r="M9" s="432"/>
      <c r="N9" s="430">
        <v>44877</v>
      </c>
      <c r="O9" s="431"/>
      <c r="P9" s="431"/>
      <c r="Q9" s="431"/>
      <c r="R9" s="431"/>
      <c r="S9" s="432"/>
      <c r="T9" s="430">
        <v>44884</v>
      </c>
      <c r="U9" s="431"/>
      <c r="V9" s="431"/>
      <c r="W9" s="432"/>
      <c r="X9" s="430">
        <v>44888</v>
      </c>
      <c r="Y9" s="431"/>
      <c r="Z9" s="431"/>
      <c r="AA9" s="432"/>
      <c r="AB9" s="430">
        <f>T9</f>
        <v>44884</v>
      </c>
      <c r="AC9" s="431"/>
      <c r="AD9" s="431"/>
      <c r="AE9" s="432"/>
      <c r="AF9" s="430">
        <f>N9</f>
        <v>44877</v>
      </c>
      <c r="AG9" s="431"/>
      <c r="AH9" s="431"/>
      <c r="AI9" s="431"/>
      <c r="AJ9" s="431"/>
      <c r="AK9" s="432"/>
      <c r="AL9" s="430">
        <f>J9</f>
        <v>44871</v>
      </c>
      <c r="AM9" s="431"/>
      <c r="AN9" s="431"/>
      <c r="AO9" s="432"/>
      <c r="AP9" s="431">
        <f>B9</f>
        <v>44870</v>
      </c>
      <c r="AQ9" s="431"/>
      <c r="AR9" s="431"/>
      <c r="AS9" s="431"/>
      <c r="AT9" s="431"/>
      <c r="AU9" s="431"/>
      <c r="AV9" s="431"/>
      <c r="AW9" s="431"/>
    </row>
    <row r="10" spans="1:50" ht="13.5" customHeight="1">
      <c r="A10" s="142"/>
      <c r="B10" s="262"/>
      <c r="C10" s="258"/>
      <c r="D10" s="142"/>
      <c r="E10" s="154"/>
      <c r="F10" s="260"/>
      <c r="G10" s="260"/>
      <c r="H10" s="149"/>
      <c r="I10" s="154"/>
      <c r="J10" s="151"/>
      <c r="K10" s="260"/>
      <c r="L10" s="260"/>
      <c r="M10" s="150"/>
      <c r="N10" s="151"/>
      <c r="O10" s="260"/>
      <c r="P10" s="260"/>
      <c r="Q10" s="260"/>
      <c r="R10" s="260"/>
      <c r="S10" s="152"/>
      <c r="T10" s="153"/>
      <c r="U10" s="155"/>
      <c r="V10" s="260"/>
      <c r="W10" s="266"/>
      <c r="X10" s="260"/>
      <c r="Y10" s="260"/>
      <c r="Z10" s="260"/>
      <c r="AA10" s="156"/>
      <c r="AB10" s="60"/>
      <c r="AC10" s="156"/>
      <c r="AD10" s="260"/>
      <c r="AE10" s="266"/>
      <c r="AF10" s="265"/>
      <c r="AG10" s="260"/>
      <c r="AH10" s="156"/>
      <c r="AI10" s="42"/>
      <c r="AJ10" s="42"/>
      <c r="AK10" s="212"/>
      <c r="AL10" s="139"/>
      <c r="AM10" s="42"/>
      <c r="AN10" s="42"/>
      <c r="AO10" s="266"/>
      <c r="AP10" s="156"/>
      <c r="AQ10" s="149"/>
      <c r="AR10" s="149"/>
      <c r="AS10" s="260"/>
      <c r="AT10" s="260"/>
      <c r="AU10" s="156"/>
      <c r="AV10" s="263"/>
      <c r="AW10" s="262"/>
      <c r="AX10" s="5"/>
    </row>
    <row r="11" spans="1:50" ht="10.5" customHeight="1">
      <c r="A11" s="142"/>
      <c r="B11" s="52"/>
      <c r="C11" s="408" t="s">
        <v>343</v>
      </c>
      <c r="D11" s="409" t="s">
        <v>36</v>
      </c>
      <c r="E11" s="257"/>
      <c r="F11" s="119"/>
      <c r="G11" s="119"/>
      <c r="H11" s="119"/>
      <c r="I11" s="119"/>
      <c r="J11" s="121"/>
      <c r="K11" s="119"/>
      <c r="L11" s="119"/>
      <c r="M11" s="120"/>
      <c r="N11" s="121"/>
      <c r="O11" s="119"/>
      <c r="P11" s="119"/>
      <c r="Q11" s="119"/>
      <c r="R11" s="119"/>
      <c r="S11" s="120"/>
      <c r="T11" s="153"/>
      <c r="U11" s="154"/>
      <c r="V11" s="154"/>
      <c r="W11" s="150"/>
      <c r="X11" s="154"/>
      <c r="Y11" s="154"/>
      <c r="Z11" s="156"/>
      <c r="AA11" s="156"/>
      <c r="AB11" s="60"/>
      <c r="AC11" s="156"/>
      <c r="AD11" s="156"/>
      <c r="AE11" s="157"/>
      <c r="AF11" s="60"/>
      <c r="AG11" s="156"/>
      <c r="AH11" s="156"/>
      <c r="AI11" s="156"/>
      <c r="AJ11" s="156"/>
      <c r="AK11" s="157"/>
      <c r="AL11" s="60"/>
      <c r="AM11" s="156"/>
      <c r="AN11" s="156"/>
      <c r="AO11" s="157"/>
      <c r="AP11" s="156"/>
      <c r="AQ11" s="156"/>
      <c r="AR11" s="156"/>
      <c r="AS11" s="156"/>
      <c r="AT11" s="156"/>
      <c r="AU11" s="410" t="s">
        <v>36</v>
      </c>
      <c r="AV11" s="408" t="s">
        <v>344</v>
      </c>
      <c r="AW11" s="40"/>
      <c r="AX11" s="5"/>
    </row>
    <row r="12" spans="1:50" ht="10.5" customHeight="1" thickBot="1">
      <c r="A12" s="142"/>
      <c r="B12" s="52"/>
      <c r="C12" s="433"/>
      <c r="D12" s="409"/>
      <c r="E12" s="122"/>
      <c r="F12" s="123"/>
      <c r="G12" s="123"/>
      <c r="H12" s="123"/>
      <c r="I12" s="123"/>
      <c r="J12" s="204"/>
      <c r="K12" s="123"/>
      <c r="L12" s="123"/>
      <c r="M12" s="202"/>
      <c r="N12" s="204"/>
      <c r="O12" s="123"/>
      <c r="P12" s="197"/>
      <c r="Q12" s="119"/>
      <c r="R12" s="119"/>
      <c r="S12" s="120"/>
      <c r="T12" s="153"/>
      <c r="U12" s="154"/>
      <c r="V12" s="154"/>
      <c r="W12" s="150"/>
      <c r="X12" s="154"/>
      <c r="Y12" s="154"/>
      <c r="Z12" s="156"/>
      <c r="AA12" s="156"/>
      <c r="AB12" s="60"/>
      <c r="AC12" s="156"/>
      <c r="AD12" s="156"/>
      <c r="AE12" s="157"/>
      <c r="AF12" s="60"/>
      <c r="AG12" s="156"/>
      <c r="AH12" s="156"/>
      <c r="AI12" s="161"/>
      <c r="AJ12" s="160"/>
      <c r="AK12" s="213"/>
      <c r="AL12" s="159"/>
      <c r="AM12" s="160"/>
      <c r="AN12" s="160"/>
      <c r="AO12" s="213"/>
      <c r="AP12" s="160"/>
      <c r="AQ12" s="160"/>
      <c r="AR12" s="160"/>
      <c r="AS12" s="160"/>
      <c r="AT12" s="160"/>
      <c r="AU12" s="410"/>
      <c r="AV12" s="408"/>
      <c r="AW12" s="40"/>
      <c r="AX12" s="5"/>
    </row>
    <row r="13" spans="1:50" ht="10.5" customHeight="1">
      <c r="A13" s="142"/>
      <c r="B13" s="413" t="s">
        <v>37</v>
      </c>
      <c r="C13" s="411" t="s">
        <v>8</v>
      </c>
      <c r="D13" s="412">
        <v>1</v>
      </c>
      <c r="E13" s="257"/>
      <c r="F13" s="119"/>
      <c r="G13" s="119"/>
      <c r="H13" s="119"/>
      <c r="I13" s="119"/>
      <c r="J13" s="121"/>
      <c r="K13" s="119"/>
      <c r="L13" s="119"/>
      <c r="M13" s="120"/>
      <c r="N13" s="121"/>
      <c r="O13" s="119"/>
      <c r="P13" s="127"/>
      <c r="Q13" s="119"/>
      <c r="R13" s="119"/>
      <c r="S13" s="120"/>
      <c r="T13" s="153"/>
      <c r="U13" s="154"/>
      <c r="V13" s="154"/>
      <c r="W13" s="150"/>
      <c r="X13" s="154"/>
      <c r="Y13" s="154"/>
      <c r="Z13" s="156"/>
      <c r="AA13" s="156"/>
      <c r="AB13" s="60"/>
      <c r="AC13" s="156"/>
      <c r="AD13" s="156"/>
      <c r="AE13" s="157"/>
      <c r="AF13" s="60"/>
      <c r="AG13" s="156"/>
      <c r="AH13" s="156"/>
      <c r="AI13" s="207"/>
      <c r="AJ13" s="42"/>
      <c r="AK13" s="212"/>
      <c r="AL13" s="139"/>
      <c r="AM13" s="42"/>
      <c r="AN13" s="42"/>
      <c r="AO13" s="157"/>
      <c r="AP13" s="156"/>
      <c r="AQ13" s="156"/>
      <c r="AR13" s="156"/>
      <c r="AS13" s="156"/>
      <c r="AT13" s="156"/>
      <c r="AU13" s="412">
        <v>8</v>
      </c>
      <c r="AV13" s="410" t="s">
        <v>131</v>
      </c>
      <c r="AW13" s="413" t="s">
        <v>187</v>
      </c>
      <c r="AX13" s="5"/>
    </row>
    <row r="14" spans="1:50" ht="10.5" customHeight="1">
      <c r="A14" s="142"/>
      <c r="B14" s="414"/>
      <c r="C14" s="411"/>
      <c r="D14" s="412"/>
      <c r="E14" s="122"/>
      <c r="F14" s="123"/>
      <c r="G14" s="123"/>
      <c r="H14" s="197"/>
      <c r="I14" s="119"/>
      <c r="J14" s="121"/>
      <c r="K14" s="119"/>
      <c r="L14" s="215"/>
      <c r="M14" s="126"/>
      <c r="N14" s="121"/>
      <c r="O14" s="119"/>
      <c r="P14" s="127"/>
      <c r="Q14" s="119"/>
      <c r="R14" s="119"/>
      <c r="S14" s="120"/>
      <c r="T14" s="153"/>
      <c r="U14" s="154"/>
      <c r="V14" s="154"/>
      <c r="W14" s="150"/>
      <c r="X14" s="154"/>
      <c r="Y14" s="154"/>
      <c r="Z14" s="156"/>
      <c r="AA14" s="156"/>
      <c r="AB14" s="60"/>
      <c r="AC14" s="156"/>
      <c r="AD14" s="156"/>
      <c r="AE14" s="157"/>
      <c r="AF14" s="60"/>
      <c r="AG14" s="156"/>
      <c r="AH14" s="156"/>
      <c r="AI14" s="207"/>
      <c r="AJ14" s="42"/>
      <c r="AK14" s="212"/>
      <c r="AL14" s="139"/>
      <c r="AM14" s="61"/>
      <c r="AN14" s="42"/>
      <c r="AO14" s="157"/>
      <c r="AP14" s="156"/>
      <c r="AQ14" s="161"/>
      <c r="AR14" s="160"/>
      <c r="AS14" s="160"/>
      <c r="AT14" s="160"/>
      <c r="AU14" s="412"/>
      <c r="AV14" s="410"/>
      <c r="AW14" s="414"/>
      <c r="AX14" s="5"/>
    </row>
    <row r="15" spans="1:50" ht="10.5" customHeight="1">
      <c r="A15" s="142"/>
      <c r="B15" s="414"/>
      <c r="C15" s="411" t="s">
        <v>9</v>
      </c>
      <c r="D15" s="412">
        <v>2</v>
      </c>
      <c r="E15" s="257"/>
      <c r="F15" s="119"/>
      <c r="G15" s="119"/>
      <c r="H15" s="127"/>
      <c r="I15" s="119"/>
      <c r="J15" s="121"/>
      <c r="K15" s="119"/>
      <c r="L15" s="215"/>
      <c r="M15" s="126"/>
      <c r="N15" s="121"/>
      <c r="O15" s="119"/>
      <c r="P15" s="127"/>
      <c r="Q15" s="119"/>
      <c r="R15" s="119"/>
      <c r="S15" s="120"/>
      <c r="T15" s="153"/>
      <c r="U15" s="154"/>
      <c r="V15" s="154"/>
      <c r="W15" s="150"/>
      <c r="X15" s="154"/>
      <c r="Y15" s="154"/>
      <c r="Z15" s="156"/>
      <c r="AA15" s="156"/>
      <c r="AB15" s="60"/>
      <c r="AC15" s="156"/>
      <c r="AD15" s="156"/>
      <c r="AE15" s="157"/>
      <c r="AF15" s="60"/>
      <c r="AG15" s="156"/>
      <c r="AH15" s="156"/>
      <c r="AI15" s="207"/>
      <c r="AJ15" s="42"/>
      <c r="AK15" s="212"/>
      <c r="AL15" s="139"/>
      <c r="AM15" s="61"/>
      <c r="AN15" s="42"/>
      <c r="AO15" s="157"/>
      <c r="AP15" s="156"/>
      <c r="AQ15" s="165"/>
      <c r="AR15" s="156"/>
      <c r="AS15" s="156"/>
      <c r="AT15" s="156"/>
      <c r="AU15" s="412">
        <v>7</v>
      </c>
      <c r="AV15" s="410" t="s">
        <v>132</v>
      </c>
      <c r="AW15" s="414"/>
      <c r="AX15" s="5"/>
    </row>
    <row r="16" spans="1:50" ht="10.5" customHeight="1">
      <c r="A16" s="142"/>
      <c r="B16" s="414"/>
      <c r="C16" s="411"/>
      <c r="D16" s="412"/>
      <c r="E16" s="122"/>
      <c r="F16" s="123"/>
      <c r="G16" s="128"/>
      <c r="H16" s="129"/>
      <c r="I16" s="123"/>
      <c r="J16" s="205"/>
      <c r="K16" s="119"/>
      <c r="L16" s="119"/>
      <c r="M16" s="120"/>
      <c r="N16" s="121"/>
      <c r="O16" s="119"/>
      <c r="P16" s="127"/>
      <c r="Q16" s="119"/>
      <c r="R16" s="119"/>
      <c r="S16" s="120"/>
      <c r="T16" s="153"/>
      <c r="U16" s="154"/>
      <c r="V16" s="154"/>
      <c r="W16" s="150"/>
      <c r="X16" s="154"/>
      <c r="Y16" s="154"/>
      <c r="Z16" s="156"/>
      <c r="AA16" s="156"/>
      <c r="AB16" s="60"/>
      <c r="AC16" s="156"/>
      <c r="AD16" s="156"/>
      <c r="AE16" s="157"/>
      <c r="AF16" s="60"/>
      <c r="AG16" s="156"/>
      <c r="AH16" s="156"/>
      <c r="AI16" s="165"/>
      <c r="AJ16" s="156"/>
      <c r="AK16" s="157"/>
      <c r="AL16" s="60"/>
      <c r="AM16" s="61"/>
      <c r="AN16" s="156"/>
      <c r="AO16" s="158"/>
      <c r="AP16" s="160"/>
      <c r="AQ16" s="165"/>
      <c r="AR16" s="156"/>
      <c r="AS16" s="161"/>
      <c r="AT16" s="160"/>
      <c r="AU16" s="412"/>
      <c r="AV16" s="410"/>
      <c r="AW16" s="414"/>
      <c r="AX16" s="5"/>
    </row>
    <row r="17" spans="1:128" ht="10.5" customHeight="1">
      <c r="A17" s="142"/>
      <c r="B17" s="414"/>
      <c r="C17" s="411" t="s">
        <v>10</v>
      </c>
      <c r="D17" s="412">
        <v>3</v>
      </c>
      <c r="E17" s="130"/>
      <c r="F17" s="132"/>
      <c r="G17" s="198"/>
      <c r="H17" s="123"/>
      <c r="I17" s="119"/>
      <c r="J17" s="124"/>
      <c r="K17" s="119"/>
      <c r="L17" s="119"/>
      <c r="M17" s="120"/>
      <c r="N17" s="121"/>
      <c r="O17" s="119"/>
      <c r="P17" s="127"/>
      <c r="Q17" s="119"/>
      <c r="R17" s="119"/>
      <c r="S17" s="120"/>
      <c r="T17" s="153"/>
      <c r="U17" s="154"/>
      <c r="V17" s="154"/>
      <c r="W17" s="150"/>
      <c r="X17" s="154"/>
      <c r="Y17" s="154"/>
      <c r="Z17" s="156"/>
      <c r="AA17" s="156"/>
      <c r="AB17" s="60"/>
      <c r="AC17" s="156"/>
      <c r="AD17" s="156"/>
      <c r="AE17" s="157"/>
      <c r="AF17" s="60"/>
      <c r="AG17" s="156"/>
      <c r="AH17" s="156"/>
      <c r="AI17" s="165"/>
      <c r="AJ17" s="156"/>
      <c r="AK17" s="157"/>
      <c r="AL17" s="60"/>
      <c r="AM17" s="156"/>
      <c r="AN17" s="156"/>
      <c r="AO17" s="164"/>
      <c r="AP17" s="156"/>
      <c r="AQ17" s="160"/>
      <c r="AR17" s="160"/>
      <c r="AS17" s="162"/>
      <c r="AT17" s="163"/>
      <c r="AU17" s="412">
        <v>6</v>
      </c>
      <c r="AV17" s="410" t="s">
        <v>337</v>
      </c>
      <c r="AW17" s="414"/>
      <c r="AX17" s="5"/>
    </row>
    <row r="18" spans="1:128" ht="10.5" customHeight="1">
      <c r="A18" s="142"/>
      <c r="B18" s="414"/>
      <c r="C18" s="411"/>
      <c r="D18" s="412"/>
      <c r="E18" s="257"/>
      <c r="F18" s="119"/>
      <c r="G18" s="119"/>
      <c r="H18" s="119"/>
      <c r="I18" s="119"/>
      <c r="J18" s="124"/>
      <c r="K18" s="128"/>
      <c r="L18" s="132"/>
      <c r="M18" s="120"/>
      <c r="N18" s="121"/>
      <c r="O18" s="119"/>
      <c r="P18" s="127"/>
      <c r="Q18" s="119"/>
      <c r="R18" s="119"/>
      <c r="S18" s="120"/>
      <c r="T18" s="153"/>
      <c r="U18" s="154"/>
      <c r="V18" s="154"/>
      <c r="W18" s="150"/>
      <c r="X18" s="154"/>
      <c r="Y18" s="154"/>
      <c r="Z18" s="156"/>
      <c r="AA18" s="156"/>
      <c r="AB18" s="60"/>
      <c r="AC18" s="156"/>
      <c r="AD18" s="156"/>
      <c r="AE18" s="157"/>
      <c r="AF18" s="60"/>
      <c r="AG18" s="156"/>
      <c r="AH18" s="156"/>
      <c r="AI18" s="165"/>
      <c r="AJ18" s="156"/>
      <c r="AK18" s="157"/>
      <c r="AL18" s="60"/>
      <c r="AM18" s="156"/>
      <c r="AN18" s="156"/>
      <c r="AO18" s="164"/>
      <c r="AP18" s="156"/>
      <c r="AQ18" s="156"/>
      <c r="AR18" s="156"/>
      <c r="AS18" s="156"/>
      <c r="AT18" s="156"/>
      <c r="AU18" s="412"/>
      <c r="AV18" s="410"/>
      <c r="AW18" s="414"/>
      <c r="AX18" s="5"/>
    </row>
    <row r="19" spans="1:128" ht="10.5" customHeight="1">
      <c r="A19" s="142"/>
      <c r="B19" s="414"/>
      <c r="C19" s="411" t="s">
        <v>32</v>
      </c>
      <c r="D19" s="412">
        <v>4</v>
      </c>
      <c r="E19" s="257"/>
      <c r="F19" s="119"/>
      <c r="G19" s="119"/>
      <c r="H19" s="119"/>
      <c r="I19" s="119"/>
      <c r="J19" s="124"/>
      <c r="K19" s="119"/>
      <c r="L19" s="127"/>
      <c r="M19" s="120"/>
      <c r="N19" s="121"/>
      <c r="O19" s="119"/>
      <c r="P19" s="127"/>
      <c r="Q19" s="119"/>
      <c r="R19" s="119"/>
      <c r="S19" s="120"/>
      <c r="T19" s="153"/>
      <c r="U19" s="154"/>
      <c r="V19" s="154"/>
      <c r="W19" s="150"/>
      <c r="X19" s="154"/>
      <c r="Y19" s="154"/>
      <c r="Z19" s="156"/>
      <c r="AA19" s="156"/>
      <c r="AB19" s="60"/>
      <c r="AC19" s="156"/>
      <c r="AD19" s="156"/>
      <c r="AE19" s="157"/>
      <c r="AF19" s="60"/>
      <c r="AG19" s="156"/>
      <c r="AH19" s="156"/>
      <c r="AI19" s="165"/>
      <c r="AJ19" s="156"/>
      <c r="AK19" s="157"/>
      <c r="AL19" s="60"/>
      <c r="AM19" s="161"/>
      <c r="AN19" s="160"/>
      <c r="AO19" s="164"/>
      <c r="AP19" s="156"/>
      <c r="AQ19" s="156"/>
      <c r="AR19" s="156"/>
      <c r="AS19" s="156"/>
      <c r="AT19" s="156"/>
      <c r="AU19" s="412">
        <v>5</v>
      </c>
      <c r="AV19" s="410" t="s">
        <v>338</v>
      </c>
      <c r="AW19" s="414"/>
      <c r="AX19" s="5"/>
    </row>
    <row r="20" spans="1:128" ht="10.5" customHeight="1">
      <c r="A20" s="142"/>
      <c r="B20" s="414"/>
      <c r="C20" s="411"/>
      <c r="D20" s="412"/>
      <c r="E20" s="122"/>
      <c r="F20" s="123"/>
      <c r="G20" s="128"/>
      <c r="H20" s="132"/>
      <c r="I20" s="119"/>
      <c r="J20" s="124"/>
      <c r="K20" s="125"/>
      <c r="L20" s="127"/>
      <c r="M20" s="120"/>
      <c r="N20" s="121"/>
      <c r="O20" s="119"/>
      <c r="P20" s="127"/>
      <c r="Q20" s="119"/>
      <c r="R20" s="119"/>
      <c r="S20" s="120"/>
      <c r="T20" s="153"/>
      <c r="U20" s="154"/>
      <c r="V20" s="154"/>
      <c r="W20" s="150"/>
      <c r="X20" s="154"/>
      <c r="Y20" s="154"/>
      <c r="Z20" s="156"/>
      <c r="AA20" s="156"/>
      <c r="AB20" s="60"/>
      <c r="AC20" s="156"/>
      <c r="AD20" s="156"/>
      <c r="AE20" s="157"/>
      <c r="AF20" s="60"/>
      <c r="AG20" s="156"/>
      <c r="AH20" s="156"/>
      <c r="AI20" s="165"/>
      <c r="AJ20" s="156"/>
      <c r="AK20" s="157"/>
      <c r="AL20" s="60"/>
      <c r="AM20" s="165"/>
      <c r="AN20" s="156"/>
      <c r="AO20" s="164"/>
      <c r="AP20" s="156"/>
      <c r="AQ20" s="163"/>
      <c r="AR20" s="163"/>
      <c r="AS20" s="161"/>
      <c r="AT20" s="160"/>
      <c r="AU20" s="412"/>
      <c r="AV20" s="410"/>
      <c r="AW20" s="414"/>
      <c r="AX20" s="5"/>
      <c r="AY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</row>
    <row r="21" spans="1:128" ht="10.5" customHeight="1">
      <c r="A21" s="142"/>
      <c r="B21" s="414"/>
      <c r="C21" s="411" t="s">
        <v>33</v>
      </c>
      <c r="D21" s="412">
        <v>5</v>
      </c>
      <c r="E21" s="130"/>
      <c r="F21" s="132"/>
      <c r="G21" s="199"/>
      <c r="H21" s="197"/>
      <c r="I21" s="132"/>
      <c r="J21" s="133"/>
      <c r="K21" s="125"/>
      <c r="L21" s="127"/>
      <c r="M21" s="120"/>
      <c r="N21" s="121"/>
      <c r="O21" s="119"/>
      <c r="P21" s="127"/>
      <c r="Q21" s="119"/>
      <c r="R21" s="119"/>
      <c r="S21" s="120"/>
      <c r="T21" s="153"/>
      <c r="U21" s="154"/>
      <c r="V21" s="154"/>
      <c r="W21" s="150"/>
      <c r="X21" s="154"/>
      <c r="Y21" s="154"/>
      <c r="Z21" s="156"/>
      <c r="AA21" s="156"/>
      <c r="AB21" s="60"/>
      <c r="AC21" s="156"/>
      <c r="AD21" s="156"/>
      <c r="AE21" s="157"/>
      <c r="AF21" s="60"/>
      <c r="AG21" s="156"/>
      <c r="AH21" s="156"/>
      <c r="AI21" s="165"/>
      <c r="AJ21" s="156"/>
      <c r="AK21" s="157"/>
      <c r="AL21" s="60"/>
      <c r="AM21" s="165"/>
      <c r="AN21" s="156"/>
      <c r="AO21" s="166"/>
      <c r="AP21" s="163"/>
      <c r="AQ21" s="165"/>
      <c r="AR21" s="156"/>
      <c r="AS21" s="162"/>
      <c r="AT21" s="163"/>
      <c r="AU21" s="412">
        <v>4</v>
      </c>
      <c r="AV21" s="410" t="s">
        <v>339</v>
      </c>
      <c r="AW21" s="414"/>
      <c r="AX21" s="5"/>
      <c r="AY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</row>
    <row r="22" spans="1:128" ht="10.5" customHeight="1">
      <c r="A22" s="142"/>
      <c r="B22" s="414"/>
      <c r="C22" s="411"/>
      <c r="D22" s="412"/>
      <c r="E22" s="257"/>
      <c r="F22" s="119"/>
      <c r="G22" s="119"/>
      <c r="H22" s="127"/>
      <c r="I22" s="119"/>
      <c r="J22" s="121"/>
      <c r="K22" s="119"/>
      <c r="L22" s="127"/>
      <c r="M22" s="120"/>
      <c r="N22" s="121"/>
      <c r="O22" s="119"/>
      <c r="P22" s="127"/>
      <c r="Q22" s="119"/>
      <c r="R22" s="119"/>
      <c r="S22" s="120"/>
      <c r="T22" s="153"/>
      <c r="U22" s="154"/>
      <c r="V22" s="154"/>
      <c r="W22" s="150"/>
      <c r="X22" s="154"/>
      <c r="Y22" s="154"/>
      <c r="Z22" s="156"/>
      <c r="AA22" s="156"/>
      <c r="AB22" s="60"/>
      <c r="AC22" s="156"/>
      <c r="AD22" s="156"/>
      <c r="AE22" s="157"/>
      <c r="AF22" s="60"/>
      <c r="AG22" s="156"/>
      <c r="AH22" s="156"/>
      <c r="AI22" s="165"/>
      <c r="AJ22" s="156"/>
      <c r="AK22" s="157"/>
      <c r="AL22" s="60"/>
      <c r="AM22" s="165"/>
      <c r="AN22" s="156"/>
      <c r="AO22" s="157"/>
      <c r="AP22" s="156"/>
      <c r="AQ22" s="165"/>
      <c r="AR22" s="156"/>
      <c r="AS22" s="156"/>
      <c r="AT22" s="156"/>
      <c r="AU22" s="412"/>
      <c r="AV22" s="410"/>
      <c r="AW22" s="414"/>
      <c r="AX22" s="5"/>
      <c r="AY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</row>
    <row r="23" spans="1:128" ht="10.5" customHeight="1">
      <c r="A23" s="154"/>
      <c r="B23" s="414"/>
      <c r="C23" s="411" t="s">
        <v>34</v>
      </c>
      <c r="D23" s="412">
        <v>6</v>
      </c>
      <c r="E23" s="130"/>
      <c r="F23" s="132"/>
      <c r="G23" s="132"/>
      <c r="H23" s="129"/>
      <c r="I23" s="119"/>
      <c r="J23" s="121"/>
      <c r="K23" s="416" t="s">
        <v>65</v>
      </c>
      <c r="L23" s="127"/>
      <c r="M23" s="120"/>
      <c r="N23" s="121"/>
      <c r="O23" s="119"/>
      <c r="P23" s="127"/>
      <c r="Q23" s="119"/>
      <c r="R23" s="119"/>
      <c r="S23" s="120"/>
      <c r="T23" s="153"/>
      <c r="U23" s="154"/>
      <c r="V23" s="154"/>
      <c r="W23" s="150"/>
      <c r="X23" s="154"/>
      <c r="Y23" s="154"/>
      <c r="Z23" s="156"/>
      <c r="AA23" s="156"/>
      <c r="AB23" s="60"/>
      <c r="AC23" s="156"/>
      <c r="AD23" s="156"/>
      <c r="AE23" s="157"/>
      <c r="AF23" s="60"/>
      <c r="AG23" s="156"/>
      <c r="AH23" s="156"/>
      <c r="AI23" s="165"/>
      <c r="AJ23" s="156"/>
      <c r="AK23" s="157"/>
      <c r="AL23" s="60"/>
      <c r="AM23" s="165"/>
      <c r="AN23" s="418" t="s">
        <v>202</v>
      </c>
      <c r="AO23" s="157"/>
      <c r="AP23" s="156"/>
      <c r="AQ23" s="162"/>
      <c r="AR23" s="163"/>
      <c r="AS23" s="163"/>
      <c r="AT23" s="163"/>
      <c r="AU23" s="412">
        <v>3</v>
      </c>
      <c r="AV23" s="410" t="s">
        <v>340</v>
      </c>
      <c r="AW23" s="414"/>
      <c r="AX23" s="5"/>
      <c r="AY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</row>
    <row r="24" spans="1:128" ht="10.5" customHeight="1">
      <c r="A24" s="154"/>
      <c r="B24" s="414"/>
      <c r="C24" s="411"/>
      <c r="D24" s="412"/>
      <c r="E24" s="119"/>
      <c r="F24" s="119"/>
      <c r="G24" s="119"/>
      <c r="H24" s="119"/>
      <c r="I24" s="119"/>
      <c r="J24" s="121"/>
      <c r="K24" s="416"/>
      <c r="L24" s="127"/>
      <c r="M24" s="202"/>
      <c r="N24" s="205"/>
      <c r="O24" s="119"/>
      <c r="P24" s="127"/>
      <c r="Q24" s="119"/>
      <c r="R24" s="119"/>
      <c r="S24" s="120"/>
      <c r="T24" s="153"/>
      <c r="U24" s="154"/>
      <c r="V24" s="154"/>
      <c r="W24" s="150"/>
      <c r="X24" s="154"/>
      <c r="Y24" s="154"/>
      <c r="Z24" s="156"/>
      <c r="AA24" s="156"/>
      <c r="AB24" s="60"/>
      <c r="AC24" s="156"/>
      <c r="AD24" s="156"/>
      <c r="AE24" s="157"/>
      <c r="AF24" s="60"/>
      <c r="AG24" s="156"/>
      <c r="AH24" s="156"/>
      <c r="AI24" s="165"/>
      <c r="AJ24" s="156"/>
      <c r="AK24" s="158"/>
      <c r="AL24" s="159"/>
      <c r="AM24" s="165"/>
      <c r="AN24" s="418"/>
      <c r="AO24" s="157"/>
      <c r="AP24" s="156"/>
      <c r="AQ24" s="156"/>
      <c r="AR24" s="156"/>
      <c r="AS24" s="156"/>
      <c r="AT24" s="156"/>
      <c r="AU24" s="412"/>
      <c r="AV24" s="410"/>
      <c r="AW24" s="414"/>
      <c r="AX24" s="5"/>
      <c r="AY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</row>
    <row r="25" spans="1:128" ht="10.5" customHeight="1">
      <c r="A25" s="142"/>
      <c r="B25" s="414"/>
      <c r="C25" s="429" t="s">
        <v>35</v>
      </c>
      <c r="D25" s="412">
        <v>7</v>
      </c>
      <c r="E25" s="257"/>
      <c r="F25" s="119"/>
      <c r="G25" s="119"/>
      <c r="H25" s="119"/>
      <c r="I25" s="119"/>
      <c r="J25" s="121"/>
      <c r="K25" s="125"/>
      <c r="L25" s="56"/>
      <c r="M25" s="120"/>
      <c r="N25" s="124"/>
      <c r="O25" s="119"/>
      <c r="P25" s="127"/>
      <c r="Q25" s="119"/>
      <c r="R25" s="119"/>
      <c r="S25" s="120"/>
      <c r="T25" s="153"/>
      <c r="U25" s="154"/>
      <c r="V25" s="154"/>
      <c r="W25" s="150"/>
      <c r="X25" s="154"/>
      <c r="Y25" s="154"/>
      <c r="Z25" s="156"/>
      <c r="AA25" s="156"/>
      <c r="AB25" s="60"/>
      <c r="AC25" s="156"/>
      <c r="AD25" s="156"/>
      <c r="AE25" s="157"/>
      <c r="AF25" s="60"/>
      <c r="AG25" s="156"/>
      <c r="AH25" s="156"/>
      <c r="AI25" s="165"/>
      <c r="AJ25" s="168"/>
      <c r="AK25" s="172"/>
      <c r="AL25" s="169"/>
      <c r="AM25" s="171"/>
      <c r="AN25" s="219"/>
      <c r="AO25" s="157"/>
      <c r="AP25" s="156"/>
      <c r="AQ25" s="156"/>
      <c r="AR25" s="156"/>
      <c r="AS25" s="156"/>
      <c r="AT25" s="156"/>
      <c r="AU25" s="412">
        <v>2</v>
      </c>
      <c r="AV25" s="410" t="s">
        <v>341</v>
      </c>
      <c r="AW25" s="414"/>
      <c r="AX25" s="5"/>
      <c r="AY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</row>
    <row r="26" spans="1:128" ht="10.5" customHeight="1">
      <c r="A26" s="142"/>
      <c r="B26" s="414"/>
      <c r="C26" s="429"/>
      <c r="D26" s="412"/>
      <c r="E26" s="122"/>
      <c r="F26" s="123"/>
      <c r="G26" s="123"/>
      <c r="H26" s="197"/>
      <c r="I26" s="119"/>
      <c r="J26" s="121"/>
      <c r="K26" s="125"/>
      <c r="L26" s="56"/>
      <c r="M26" s="120"/>
      <c r="N26" s="124"/>
      <c r="O26" s="119"/>
      <c r="P26" s="127"/>
      <c r="Q26" s="119"/>
      <c r="R26" s="119"/>
      <c r="S26" s="120"/>
      <c r="T26" s="153"/>
      <c r="U26" s="154"/>
      <c r="V26" s="154"/>
      <c r="W26" s="150"/>
      <c r="X26" s="154"/>
      <c r="Y26" s="154"/>
      <c r="Z26" s="156"/>
      <c r="AA26" s="156"/>
      <c r="AB26" s="60"/>
      <c r="AC26" s="156"/>
      <c r="AD26" s="156"/>
      <c r="AE26" s="157"/>
      <c r="AF26" s="60"/>
      <c r="AG26" s="156"/>
      <c r="AH26" s="156"/>
      <c r="AI26" s="165"/>
      <c r="AJ26" s="168"/>
      <c r="AK26" s="172"/>
      <c r="AL26" s="169"/>
      <c r="AM26" s="171"/>
      <c r="AN26" s="219"/>
      <c r="AO26" s="157"/>
      <c r="AP26" s="156"/>
      <c r="AQ26" s="161"/>
      <c r="AR26" s="160"/>
      <c r="AS26" s="160"/>
      <c r="AT26" s="160"/>
      <c r="AU26" s="412"/>
      <c r="AV26" s="410"/>
      <c r="AW26" s="414"/>
      <c r="AX26" s="5"/>
      <c r="AY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</row>
    <row r="27" spans="1:128" ht="10.5" customHeight="1">
      <c r="A27" s="142"/>
      <c r="B27" s="414"/>
      <c r="C27" s="429" t="s">
        <v>12</v>
      </c>
      <c r="D27" s="412">
        <v>8</v>
      </c>
      <c r="E27" s="130"/>
      <c r="F27" s="132"/>
      <c r="G27" s="132"/>
      <c r="H27" s="129"/>
      <c r="I27" s="123"/>
      <c r="J27" s="205"/>
      <c r="K27" s="125"/>
      <c r="L27" s="56"/>
      <c r="M27" s="120"/>
      <c r="N27" s="124"/>
      <c r="O27" s="119"/>
      <c r="P27" s="127"/>
      <c r="Q27" s="119"/>
      <c r="R27" s="119"/>
      <c r="S27" s="120"/>
      <c r="T27" s="153"/>
      <c r="U27" s="154"/>
      <c r="V27" s="154"/>
      <c r="W27" s="150"/>
      <c r="X27" s="154"/>
      <c r="Y27" s="154"/>
      <c r="Z27" s="156"/>
      <c r="AA27" s="156"/>
      <c r="AB27" s="60"/>
      <c r="AC27" s="156"/>
      <c r="AD27" s="156"/>
      <c r="AE27" s="157"/>
      <c r="AF27" s="60"/>
      <c r="AG27" s="156"/>
      <c r="AH27" s="156"/>
      <c r="AI27" s="165"/>
      <c r="AJ27" s="168"/>
      <c r="AK27" s="172"/>
      <c r="AL27" s="169"/>
      <c r="AM27" s="171"/>
      <c r="AN27" s="219"/>
      <c r="AO27" s="158"/>
      <c r="AP27" s="160"/>
      <c r="AQ27" s="162"/>
      <c r="AR27" s="163"/>
      <c r="AS27" s="163"/>
      <c r="AT27" s="163"/>
      <c r="AU27" s="412">
        <v>1</v>
      </c>
      <c r="AV27" s="410" t="s">
        <v>342</v>
      </c>
      <c r="AW27" s="414"/>
      <c r="AX27" s="5"/>
      <c r="AY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</row>
    <row r="28" spans="1:128" ht="10.5" customHeight="1" thickBot="1">
      <c r="A28" s="142"/>
      <c r="B28" s="414"/>
      <c r="C28" s="429"/>
      <c r="D28" s="412"/>
      <c r="E28" s="257"/>
      <c r="F28" s="119"/>
      <c r="G28" s="119"/>
      <c r="H28" s="119"/>
      <c r="I28" s="119"/>
      <c r="J28" s="124"/>
      <c r="K28" s="216"/>
      <c r="L28" s="57"/>
      <c r="M28" s="120"/>
      <c r="N28" s="124"/>
      <c r="O28" s="119"/>
      <c r="P28" s="127"/>
      <c r="Q28" s="119"/>
      <c r="R28" s="119"/>
      <c r="S28" s="120"/>
      <c r="T28" s="153"/>
      <c r="U28" s="154"/>
      <c r="V28" s="154"/>
      <c r="W28" s="150"/>
      <c r="X28" s="154"/>
      <c r="Y28" s="154"/>
      <c r="Z28" s="156"/>
      <c r="AA28" s="156"/>
      <c r="AB28" s="60"/>
      <c r="AC28" s="156"/>
      <c r="AD28" s="156"/>
      <c r="AE28" s="157"/>
      <c r="AF28" s="60"/>
      <c r="AG28" s="156"/>
      <c r="AH28" s="156"/>
      <c r="AI28" s="165"/>
      <c r="AJ28" s="168"/>
      <c r="AK28" s="172"/>
      <c r="AL28" s="169"/>
      <c r="AM28" s="173"/>
      <c r="AN28" s="220"/>
      <c r="AO28" s="164"/>
      <c r="AP28" s="156"/>
      <c r="AQ28" s="156"/>
      <c r="AR28" s="156"/>
      <c r="AS28" s="156"/>
      <c r="AT28" s="156"/>
      <c r="AU28" s="412"/>
      <c r="AV28" s="410"/>
      <c r="AW28" s="414"/>
      <c r="AX28" s="5"/>
      <c r="AY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</row>
    <row r="29" spans="1:128" ht="10.5" customHeight="1">
      <c r="A29" s="142"/>
      <c r="B29" s="413" t="s">
        <v>38</v>
      </c>
      <c r="C29" s="411" t="s">
        <v>39</v>
      </c>
      <c r="D29" s="412">
        <v>1</v>
      </c>
      <c r="E29" s="257"/>
      <c r="F29" s="119"/>
      <c r="G29" s="119"/>
      <c r="H29" s="119"/>
      <c r="I29" s="119"/>
      <c r="J29" s="124"/>
      <c r="K29" s="125"/>
      <c r="L29" s="119"/>
      <c r="M29" s="120"/>
      <c r="N29" s="124"/>
      <c r="O29" s="119"/>
      <c r="P29" s="127"/>
      <c r="Q29" s="199"/>
      <c r="R29" s="123"/>
      <c r="S29" s="202"/>
      <c r="T29" s="203"/>
      <c r="U29" s="154"/>
      <c r="V29" s="154"/>
      <c r="W29" s="150"/>
      <c r="X29" s="154"/>
      <c r="Y29" s="154"/>
      <c r="Z29" s="156"/>
      <c r="AA29" s="156"/>
      <c r="AB29" s="60"/>
      <c r="AC29" s="156"/>
      <c r="AD29" s="156"/>
      <c r="AE29" s="158"/>
      <c r="AF29" s="159"/>
      <c r="AG29" s="160"/>
      <c r="AH29" s="178"/>
      <c r="AI29" s="165"/>
      <c r="AJ29" s="168"/>
      <c r="AK29" s="172"/>
      <c r="AL29" s="169"/>
      <c r="AM29" s="168"/>
      <c r="AN29" s="219"/>
      <c r="AO29" s="164"/>
      <c r="AP29" s="156"/>
      <c r="AQ29" s="156"/>
      <c r="AR29" s="156"/>
      <c r="AS29" s="156"/>
      <c r="AT29" s="156"/>
      <c r="AU29" s="412">
        <v>9</v>
      </c>
      <c r="AV29" s="410" t="s">
        <v>241</v>
      </c>
      <c r="AW29" s="413" t="s">
        <v>188</v>
      </c>
      <c r="AX29" s="5"/>
      <c r="AY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</row>
    <row r="30" spans="1:128" ht="10.5" customHeight="1">
      <c r="A30" s="142"/>
      <c r="B30" s="414"/>
      <c r="C30" s="411"/>
      <c r="D30" s="412"/>
      <c r="E30" s="122"/>
      <c r="F30" s="123"/>
      <c r="G30" s="123"/>
      <c r="H30" s="197"/>
      <c r="I30" s="132"/>
      <c r="J30" s="133"/>
      <c r="K30" s="125"/>
      <c r="L30" s="125"/>
      <c r="M30" s="126"/>
      <c r="N30" s="124"/>
      <c r="O30" s="119"/>
      <c r="P30" s="127"/>
      <c r="Q30" s="119"/>
      <c r="R30" s="119"/>
      <c r="S30" s="120"/>
      <c r="T30" s="170"/>
      <c r="U30" s="154"/>
      <c r="V30" s="154"/>
      <c r="W30" s="150"/>
      <c r="X30" s="154"/>
      <c r="Y30" s="154"/>
      <c r="Z30" s="156"/>
      <c r="AA30" s="156"/>
      <c r="AB30" s="60"/>
      <c r="AC30" s="156"/>
      <c r="AD30" s="156"/>
      <c r="AE30" s="164"/>
      <c r="AF30" s="60"/>
      <c r="AG30" s="156"/>
      <c r="AH30" s="156"/>
      <c r="AI30" s="165"/>
      <c r="AJ30" s="168"/>
      <c r="AK30" s="172"/>
      <c r="AL30" s="169"/>
      <c r="AM30" s="168"/>
      <c r="AN30" s="219"/>
      <c r="AO30" s="166"/>
      <c r="AP30" s="163"/>
      <c r="AQ30" s="161"/>
      <c r="AR30" s="160"/>
      <c r="AS30" s="160"/>
      <c r="AT30" s="160"/>
      <c r="AU30" s="412"/>
      <c r="AV30" s="410"/>
      <c r="AW30" s="414"/>
      <c r="AX30" s="5"/>
      <c r="AY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</row>
    <row r="31" spans="1:128" ht="10.5" customHeight="1">
      <c r="A31" s="142"/>
      <c r="B31" s="414"/>
      <c r="C31" s="411" t="s">
        <v>13</v>
      </c>
      <c r="D31" s="412">
        <v>2</v>
      </c>
      <c r="E31" s="130"/>
      <c r="F31" s="132"/>
      <c r="G31" s="132"/>
      <c r="H31" s="129"/>
      <c r="I31" s="119"/>
      <c r="J31" s="121"/>
      <c r="K31" s="125"/>
      <c r="L31" s="119"/>
      <c r="M31" s="120"/>
      <c r="N31" s="124"/>
      <c r="O31" s="119"/>
      <c r="P31" s="127"/>
      <c r="Q31" s="119"/>
      <c r="R31" s="119"/>
      <c r="S31" s="120"/>
      <c r="T31" s="170"/>
      <c r="U31" s="154"/>
      <c r="V31" s="154"/>
      <c r="W31" s="150"/>
      <c r="X31" s="154"/>
      <c r="Y31" s="154"/>
      <c r="Z31" s="156"/>
      <c r="AA31" s="156"/>
      <c r="AB31" s="60"/>
      <c r="AC31" s="156"/>
      <c r="AD31" s="156"/>
      <c r="AE31" s="164"/>
      <c r="AF31" s="60"/>
      <c r="AG31" s="156"/>
      <c r="AH31" s="156"/>
      <c r="AI31" s="165"/>
      <c r="AJ31" s="168"/>
      <c r="AK31" s="172"/>
      <c r="AL31" s="169"/>
      <c r="AM31" s="168"/>
      <c r="AN31" s="219"/>
      <c r="AO31" s="157"/>
      <c r="AP31" s="156"/>
      <c r="AQ31" s="165"/>
      <c r="AR31" s="156"/>
      <c r="AS31" s="163"/>
      <c r="AT31" s="163"/>
      <c r="AU31" s="412">
        <v>8</v>
      </c>
      <c r="AV31" s="410" t="s">
        <v>238</v>
      </c>
      <c r="AW31" s="414"/>
      <c r="AX31" s="5"/>
      <c r="AY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</row>
    <row r="32" spans="1:128" ht="10.5" customHeight="1">
      <c r="A32" s="142"/>
      <c r="B32" s="414"/>
      <c r="C32" s="411"/>
      <c r="D32" s="412"/>
      <c r="E32" s="257"/>
      <c r="F32" s="119"/>
      <c r="G32" s="119"/>
      <c r="H32" s="119"/>
      <c r="I32" s="119"/>
      <c r="J32" s="121"/>
      <c r="K32" s="125"/>
      <c r="L32" s="119"/>
      <c r="M32" s="120"/>
      <c r="N32" s="124"/>
      <c r="O32" s="132"/>
      <c r="P32" s="129"/>
      <c r="Q32" s="119"/>
      <c r="R32" s="119"/>
      <c r="S32" s="120"/>
      <c r="T32" s="170"/>
      <c r="U32" s="154"/>
      <c r="V32" s="154"/>
      <c r="W32" s="150"/>
      <c r="X32" s="154"/>
      <c r="Y32" s="154"/>
      <c r="Z32" s="156"/>
      <c r="AA32" s="156"/>
      <c r="AB32" s="60"/>
      <c r="AC32" s="156"/>
      <c r="AD32" s="156"/>
      <c r="AE32" s="164"/>
      <c r="AF32" s="60"/>
      <c r="AG32" s="156"/>
      <c r="AH32" s="156"/>
      <c r="AI32" s="162"/>
      <c r="AJ32" s="174"/>
      <c r="AK32" s="172"/>
      <c r="AL32" s="169"/>
      <c r="AM32" s="168"/>
      <c r="AN32" s="219"/>
      <c r="AO32" s="157"/>
      <c r="AP32" s="156"/>
      <c r="AQ32" s="162"/>
      <c r="AR32" s="208"/>
      <c r="AS32" s="161"/>
      <c r="AT32" s="160"/>
      <c r="AU32" s="412"/>
      <c r="AV32" s="410"/>
      <c r="AW32" s="414"/>
      <c r="AX32" s="5"/>
      <c r="AY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</row>
    <row r="33" spans="1:128" ht="10.5" customHeight="1">
      <c r="A33" s="142"/>
      <c r="B33" s="414"/>
      <c r="C33" s="411" t="s">
        <v>14</v>
      </c>
      <c r="D33" s="412">
        <v>3</v>
      </c>
      <c r="E33" s="257"/>
      <c r="F33" s="119"/>
      <c r="G33" s="119"/>
      <c r="H33" s="119"/>
      <c r="I33" s="119"/>
      <c r="J33" s="121"/>
      <c r="K33" s="125"/>
      <c r="L33" s="119"/>
      <c r="M33" s="120"/>
      <c r="N33" s="124"/>
      <c r="O33" s="199"/>
      <c r="P33" s="123"/>
      <c r="Q33" s="119"/>
      <c r="R33" s="119"/>
      <c r="S33" s="120"/>
      <c r="T33" s="170"/>
      <c r="U33" s="154"/>
      <c r="V33" s="154"/>
      <c r="W33" s="150"/>
      <c r="X33" s="154"/>
      <c r="Y33" s="154"/>
      <c r="Z33" s="156"/>
      <c r="AA33" s="156"/>
      <c r="AB33" s="60"/>
      <c r="AC33" s="156"/>
      <c r="AD33" s="156"/>
      <c r="AE33" s="164"/>
      <c r="AF33" s="60"/>
      <c r="AG33" s="156"/>
      <c r="AH33" s="156"/>
      <c r="AI33" s="156"/>
      <c r="AJ33" s="168"/>
      <c r="AK33" s="172"/>
      <c r="AL33" s="169"/>
      <c r="AM33" s="168"/>
      <c r="AN33" s="219"/>
      <c r="AO33" s="157"/>
      <c r="AP33" s="156"/>
      <c r="AQ33" s="156"/>
      <c r="AR33" s="156"/>
      <c r="AS33" s="162"/>
      <c r="AT33" s="163"/>
      <c r="AU33" s="412">
        <v>7</v>
      </c>
      <c r="AV33" s="428" t="s">
        <v>239</v>
      </c>
      <c r="AW33" s="414"/>
      <c r="AX33" s="5"/>
      <c r="AY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</row>
    <row r="34" spans="1:128" ht="10.5" customHeight="1">
      <c r="A34" s="142"/>
      <c r="B34" s="414"/>
      <c r="C34" s="411"/>
      <c r="D34" s="412"/>
      <c r="E34" s="122"/>
      <c r="F34" s="123"/>
      <c r="G34" s="123"/>
      <c r="H34" s="197"/>
      <c r="I34" s="119"/>
      <c r="J34" s="121"/>
      <c r="K34" s="125"/>
      <c r="L34" s="119"/>
      <c r="M34" s="120"/>
      <c r="N34" s="124"/>
      <c r="O34" s="119"/>
      <c r="P34" s="119"/>
      <c r="Q34" s="119"/>
      <c r="R34" s="119"/>
      <c r="S34" s="120"/>
      <c r="T34" s="170"/>
      <c r="U34" s="154"/>
      <c r="V34" s="154"/>
      <c r="W34" s="150"/>
      <c r="X34" s="154"/>
      <c r="Y34" s="154"/>
      <c r="Z34" s="156"/>
      <c r="AA34" s="156"/>
      <c r="AB34" s="60"/>
      <c r="AC34" s="156"/>
      <c r="AD34" s="156"/>
      <c r="AE34" s="164"/>
      <c r="AF34" s="60"/>
      <c r="AG34" s="156"/>
      <c r="AH34" s="156"/>
      <c r="AI34" s="156"/>
      <c r="AJ34" s="168"/>
      <c r="AK34" s="172"/>
      <c r="AL34" s="169"/>
      <c r="AM34" s="168"/>
      <c r="AN34" s="219"/>
      <c r="AO34" s="157"/>
      <c r="AP34" s="156"/>
      <c r="AQ34" s="156"/>
      <c r="AR34" s="156"/>
      <c r="AS34" s="156"/>
      <c r="AT34" s="156"/>
      <c r="AU34" s="412"/>
      <c r="AV34" s="428"/>
      <c r="AW34" s="414"/>
      <c r="AX34" s="5"/>
      <c r="AY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</row>
    <row r="35" spans="1:128" ht="10.5" customHeight="1">
      <c r="A35" s="142"/>
      <c r="B35" s="414"/>
      <c r="C35" s="411" t="s">
        <v>15</v>
      </c>
      <c r="D35" s="412">
        <v>4</v>
      </c>
      <c r="E35" s="257"/>
      <c r="F35" s="119"/>
      <c r="G35" s="119"/>
      <c r="H35" s="127"/>
      <c r="I35" s="119"/>
      <c r="J35" s="121"/>
      <c r="K35" s="125"/>
      <c r="L35" s="119"/>
      <c r="M35" s="120"/>
      <c r="N35" s="124"/>
      <c r="O35" s="119"/>
      <c r="P35" s="119"/>
      <c r="Q35" s="119"/>
      <c r="R35" s="119"/>
      <c r="S35" s="120"/>
      <c r="T35" s="170"/>
      <c r="U35" s="154"/>
      <c r="V35" s="154"/>
      <c r="W35" s="150"/>
      <c r="X35" s="154"/>
      <c r="Y35" s="154"/>
      <c r="Z35" s="156"/>
      <c r="AA35" s="156"/>
      <c r="AB35" s="60"/>
      <c r="AC35" s="156"/>
      <c r="AD35" s="156"/>
      <c r="AE35" s="164"/>
      <c r="AF35" s="60"/>
      <c r="AG35" s="156"/>
      <c r="AH35" s="156"/>
      <c r="AI35" s="156"/>
      <c r="AJ35" s="168"/>
      <c r="AK35" s="172"/>
      <c r="AL35" s="169"/>
      <c r="AM35" s="168"/>
      <c r="AN35" s="219"/>
      <c r="AO35" s="157"/>
      <c r="AP35" s="156"/>
      <c r="AQ35" s="156"/>
      <c r="AR35" s="156"/>
      <c r="AS35" s="156"/>
      <c r="AT35" s="156"/>
      <c r="AU35" s="412">
        <v>6</v>
      </c>
      <c r="AV35" s="410" t="s">
        <v>181</v>
      </c>
      <c r="AW35" s="414"/>
      <c r="AX35" s="5"/>
      <c r="AY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</row>
    <row r="36" spans="1:128" ht="10.5" customHeight="1">
      <c r="A36" s="142"/>
      <c r="B36" s="414"/>
      <c r="C36" s="411"/>
      <c r="D36" s="412"/>
      <c r="E36" s="122"/>
      <c r="F36" s="123"/>
      <c r="G36" s="128"/>
      <c r="H36" s="129"/>
      <c r="I36" s="123"/>
      <c r="J36" s="205"/>
      <c r="K36" s="125"/>
      <c r="L36" s="119"/>
      <c r="M36" s="120"/>
      <c r="N36" s="124"/>
      <c r="O36" s="119"/>
      <c r="P36" s="119"/>
      <c r="Q36" s="119"/>
      <c r="R36" s="119"/>
      <c r="S36" s="120"/>
      <c r="T36" s="170"/>
      <c r="U36" s="154"/>
      <c r="V36" s="154"/>
      <c r="W36" s="150"/>
      <c r="X36" s="154"/>
      <c r="Y36" s="154"/>
      <c r="Z36" s="156"/>
      <c r="AA36" s="156"/>
      <c r="AB36" s="60"/>
      <c r="AC36" s="156"/>
      <c r="AD36" s="156"/>
      <c r="AE36" s="164"/>
      <c r="AF36" s="60"/>
      <c r="AG36" s="156"/>
      <c r="AH36" s="156"/>
      <c r="AI36" s="156"/>
      <c r="AJ36" s="168"/>
      <c r="AK36" s="172"/>
      <c r="AL36" s="169"/>
      <c r="AM36" s="168"/>
      <c r="AN36" s="219"/>
      <c r="AO36" s="157"/>
      <c r="AP36" s="156"/>
      <c r="AQ36" s="161"/>
      <c r="AR36" s="160"/>
      <c r="AS36" s="160"/>
      <c r="AT36" s="160"/>
      <c r="AU36" s="412"/>
      <c r="AV36" s="410"/>
      <c r="AW36" s="414"/>
      <c r="AX36" s="5"/>
      <c r="AY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</row>
    <row r="37" spans="1:128" ht="10.5" customHeight="1">
      <c r="A37" s="142"/>
      <c r="B37" s="414"/>
      <c r="C37" s="411" t="s">
        <v>16</v>
      </c>
      <c r="D37" s="412">
        <v>5</v>
      </c>
      <c r="E37" s="130"/>
      <c r="F37" s="132"/>
      <c r="G37" s="198"/>
      <c r="H37" s="123"/>
      <c r="I37" s="119"/>
      <c r="J37" s="124"/>
      <c r="K37" s="125"/>
      <c r="L37" s="119"/>
      <c r="M37" s="120"/>
      <c r="N37" s="124"/>
      <c r="O37" s="119"/>
      <c r="P37" s="119"/>
      <c r="Q37" s="119"/>
      <c r="R37" s="119"/>
      <c r="S37" s="120"/>
      <c r="T37" s="170"/>
      <c r="U37" s="154"/>
      <c r="V37" s="154"/>
      <c r="W37" s="150"/>
      <c r="X37" s="154"/>
      <c r="Y37" s="154"/>
      <c r="Z37" s="156"/>
      <c r="AA37" s="156"/>
      <c r="AB37" s="60"/>
      <c r="AC37" s="156"/>
      <c r="AD37" s="156"/>
      <c r="AE37" s="164"/>
      <c r="AF37" s="60"/>
      <c r="AG37" s="156"/>
      <c r="AH37" s="156"/>
      <c r="AI37" s="156"/>
      <c r="AJ37" s="168"/>
      <c r="AK37" s="172"/>
      <c r="AL37" s="169"/>
      <c r="AM37" s="168"/>
      <c r="AN37" s="219"/>
      <c r="AO37" s="157"/>
      <c r="AP37" s="156"/>
      <c r="AQ37" s="165"/>
      <c r="AR37" s="156"/>
      <c r="AS37" s="156"/>
      <c r="AT37" s="156"/>
      <c r="AU37" s="412">
        <v>5</v>
      </c>
      <c r="AV37" s="410" t="s">
        <v>182</v>
      </c>
      <c r="AW37" s="414"/>
      <c r="AX37" s="5"/>
      <c r="AY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</row>
    <row r="38" spans="1:128" ht="10.5" customHeight="1">
      <c r="A38" s="142"/>
      <c r="B38" s="414"/>
      <c r="C38" s="411"/>
      <c r="D38" s="412"/>
      <c r="E38" s="257"/>
      <c r="F38" s="119"/>
      <c r="G38" s="119"/>
      <c r="H38" s="119"/>
      <c r="I38" s="119"/>
      <c r="J38" s="124"/>
      <c r="K38" s="125"/>
      <c r="L38" s="119"/>
      <c r="M38" s="120"/>
      <c r="N38" s="124"/>
      <c r="O38" s="119"/>
      <c r="P38" s="119"/>
      <c r="Q38" s="119"/>
      <c r="R38" s="119"/>
      <c r="S38" s="120"/>
      <c r="T38" s="170"/>
      <c r="U38" s="154"/>
      <c r="V38" s="154"/>
      <c r="W38" s="150"/>
      <c r="X38" s="154"/>
      <c r="Y38" s="154"/>
      <c r="Z38" s="156"/>
      <c r="AA38" s="156"/>
      <c r="AB38" s="60"/>
      <c r="AC38" s="156"/>
      <c r="AD38" s="156"/>
      <c r="AE38" s="164"/>
      <c r="AF38" s="60"/>
      <c r="AG38" s="156"/>
      <c r="AH38" s="156"/>
      <c r="AI38" s="156"/>
      <c r="AJ38" s="168"/>
      <c r="AK38" s="172"/>
      <c r="AL38" s="169"/>
      <c r="AM38" s="168"/>
      <c r="AN38" s="219"/>
      <c r="AO38" s="158"/>
      <c r="AP38" s="160"/>
      <c r="AQ38" s="165"/>
      <c r="AR38" s="156"/>
      <c r="AS38" s="161"/>
      <c r="AT38" s="160"/>
      <c r="AU38" s="412"/>
      <c r="AV38" s="410"/>
      <c r="AW38" s="414"/>
      <c r="AX38" s="5"/>
      <c r="AY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</row>
    <row r="39" spans="1:128" ht="10.5" customHeight="1">
      <c r="A39" s="142"/>
      <c r="B39" s="414"/>
      <c r="C39" s="411" t="s">
        <v>17</v>
      </c>
      <c r="D39" s="412">
        <v>6</v>
      </c>
      <c r="E39" s="257"/>
      <c r="F39" s="119"/>
      <c r="G39" s="119"/>
      <c r="H39" s="119"/>
      <c r="I39" s="119"/>
      <c r="J39" s="124"/>
      <c r="K39" s="217"/>
      <c r="L39" s="200"/>
      <c r="M39" s="120"/>
      <c r="N39" s="124"/>
      <c r="O39" s="119"/>
      <c r="P39" s="119"/>
      <c r="Q39" s="119"/>
      <c r="R39" s="119"/>
      <c r="S39" s="120"/>
      <c r="T39" s="170"/>
      <c r="U39" s="154"/>
      <c r="V39" s="154"/>
      <c r="W39" s="150"/>
      <c r="X39" s="154"/>
      <c r="Y39" s="154"/>
      <c r="Z39" s="156"/>
      <c r="AA39" s="156"/>
      <c r="AB39" s="60"/>
      <c r="AC39" s="156"/>
      <c r="AD39" s="156"/>
      <c r="AE39" s="164"/>
      <c r="AF39" s="60"/>
      <c r="AG39" s="156"/>
      <c r="AH39" s="156"/>
      <c r="AI39" s="156"/>
      <c r="AJ39" s="168"/>
      <c r="AK39" s="172"/>
      <c r="AL39" s="169"/>
      <c r="AM39" s="168"/>
      <c r="AN39" s="219"/>
      <c r="AO39" s="164"/>
      <c r="AP39" s="156"/>
      <c r="AQ39" s="160"/>
      <c r="AR39" s="160"/>
      <c r="AS39" s="162"/>
      <c r="AT39" s="163"/>
      <c r="AU39" s="412">
        <v>4</v>
      </c>
      <c r="AV39" s="410" t="s">
        <v>183</v>
      </c>
      <c r="AW39" s="414"/>
      <c r="AX39" s="5"/>
      <c r="AY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</row>
    <row r="40" spans="1:128" ht="10.5" customHeight="1">
      <c r="A40" s="142"/>
      <c r="B40" s="414"/>
      <c r="C40" s="411"/>
      <c r="D40" s="412"/>
      <c r="E40" s="122"/>
      <c r="F40" s="123"/>
      <c r="G40" s="128"/>
      <c r="H40" s="132"/>
      <c r="I40" s="119"/>
      <c r="J40" s="124"/>
      <c r="K40" s="125"/>
      <c r="L40" s="56"/>
      <c r="M40" s="120"/>
      <c r="N40" s="124"/>
      <c r="O40" s="119"/>
      <c r="P40" s="119"/>
      <c r="Q40" s="119"/>
      <c r="R40" s="119"/>
      <c r="S40" s="120"/>
      <c r="T40" s="170"/>
      <c r="U40" s="154"/>
      <c r="V40" s="154"/>
      <c r="W40" s="150"/>
      <c r="X40" s="154"/>
      <c r="Y40" s="154"/>
      <c r="Z40" s="156"/>
      <c r="AA40" s="156"/>
      <c r="AB40" s="60"/>
      <c r="AC40" s="156"/>
      <c r="AD40" s="156"/>
      <c r="AE40" s="164"/>
      <c r="AF40" s="60"/>
      <c r="AG40" s="156"/>
      <c r="AH40" s="156"/>
      <c r="AI40" s="156"/>
      <c r="AJ40" s="168"/>
      <c r="AK40" s="172"/>
      <c r="AL40" s="169"/>
      <c r="AM40" s="174"/>
      <c r="AN40" s="221"/>
      <c r="AO40" s="164"/>
      <c r="AP40" s="156"/>
      <c r="AQ40" s="156"/>
      <c r="AR40" s="156"/>
      <c r="AS40" s="156"/>
      <c r="AT40" s="156"/>
      <c r="AU40" s="412"/>
      <c r="AV40" s="410"/>
      <c r="AW40" s="414"/>
      <c r="AX40" s="5"/>
      <c r="AY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</row>
    <row r="41" spans="1:128" ht="10.5" customHeight="1">
      <c r="A41" s="142"/>
      <c r="B41" s="414"/>
      <c r="C41" s="411" t="s">
        <v>40</v>
      </c>
      <c r="D41" s="412">
        <v>7</v>
      </c>
      <c r="E41" s="130"/>
      <c r="F41" s="132"/>
      <c r="G41" s="199"/>
      <c r="H41" s="197"/>
      <c r="I41" s="132"/>
      <c r="J41" s="133"/>
      <c r="K41" s="125"/>
      <c r="L41" s="56"/>
      <c r="M41" s="131"/>
      <c r="N41" s="133"/>
      <c r="O41" s="119"/>
      <c r="P41" s="119"/>
      <c r="Q41" s="119"/>
      <c r="R41" s="119"/>
      <c r="S41" s="120"/>
      <c r="T41" s="170"/>
      <c r="U41" s="154"/>
      <c r="V41" s="154"/>
      <c r="W41" s="150"/>
      <c r="X41" s="154"/>
      <c r="Y41" s="154"/>
      <c r="Z41" s="156"/>
      <c r="AA41" s="156"/>
      <c r="AB41" s="60"/>
      <c r="AC41" s="156"/>
      <c r="AD41" s="156"/>
      <c r="AE41" s="164"/>
      <c r="AF41" s="60"/>
      <c r="AG41" s="156"/>
      <c r="AH41" s="156"/>
      <c r="AI41" s="156"/>
      <c r="AJ41" s="168"/>
      <c r="AK41" s="172"/>
      <c r="AL41" s="169"/>
      <c r="AM41" s="171"/>
      <c r="AN41" s="219"/>
      <c r="AO41" s="164"/>
      <c r="AP41" s="156"/>
      <c r="AQ41" s="156"/>
      <c r="AR41" s="156"/>
      <c r="AS41" s="156"/>
      <c r="AT41" s="156"/>
      <c r="AU41" s="412">
        <v>3</v>
      </c>
      <c r="AV41" s="410" t="s">
        <v>184</v>
      </c>
      <c r="AW41" s="414"/>
      <c r="AX41" s="5"/>
      <c r="AY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</row>
    <row r="42" spans="1:128" ht="10.5" customHeight="1">
      <c r="A42" s="142"/>
      <c r="B42" s="414"/>
      <c r="C42" s="411"/>
      <c r="D42" s="412"/>
      <c r="E42" s="257"/>
      <c r="F42" s="119"/>
      <c r="G42" s="119"/>
      <c r="H42" s="127"/>
      <c r="I42" s="119"/>
      <c r="J42" s="121"/>
      <c r="K42" s="416" t="s">
        <v>41</v>
      </c>
      <c r="L42" s="201"/>
      <c r="M42" s="120"/>
      <c r="N42" s="121"/>
      <c r="O42" s="119"/>
      <c r="P42" s="119"/>
      <c r="Q42" s="119"/>
      <c r="R42" s="119"/>
      <c r="S42" s="120"/>
      <c r="T42" s="170"/>
      <c r="U42" s="154"/>
      <c r="V42" s="154"/>
      <c r="W42" s="150"/>
      <c r="X42" s="154"/>
      <c r="Y42" s="154"/>
      <c r="Z42" s="156"/>
      <c r="AA42" s="156"/>
      <c r="AB42" s="60"/>
      <c r="AC42" s="156"/>
      <c r="AD42" s="156"/>
      <c r="AE42" s="164"/>
      <c r="AF42" s="60"/>
      <c r="AG42" s="156"/>
      <c r="AH42" s="156"/>
      <c r="AI42" s="156"/>
      <c r="AJ42" s="168"/>
      <c r="AK42" s="172"/>
      <c r="AL42" s="169"/>
      <c r="AM42" s="171"/>
      <c r="AN42" s="219"/>
      <c r="AO42" s="164"/>
      <c r="AP42" s="156"/>
      <c r="AQ42" s="163"/>
      <c r="AR42" s="163"/>
      <c r="AS42" s="161"/>
      <c r="AT42" s="160"/>
      <c r="AU42" s="412"/>
      <c r="AV42" s="410"/>
      <c r="AW42" s="414"/>
      <c r="AX42" s="5"/>
      <c r="AY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</row>
    <row r="43" spans="1:128" ht="10.5" customHeight="1">
      <c r="A43" s="142"/>
      <c r="B43" s="414"/>
      <c r="C43" s="411" t="s">
        <v>18</v>
      </c>
      <c r="D43" s="412">
        <v>8</v>
      </c>
      <c r="E43" s="130"/>
      <c r="F43" s="132"/>
      <c r="G43" s="132"/>
      <c r="H43" s="129"/>
      <c r="I43" s="119"/>
      <c r="J43" s="121"/>
      <c r="K43" s="416"/>
      <c r="L43" s="201"/>
      <c r="M43" s="120"/>
      <c r="N43" s="121"/>
      <c r="O43" s="119"/>
      <c r="P43" s="119"/>
      <c r="Q43" s="119"/>
      <c r="R43" s="119"/>
      <c r="S43" s="120"/>
      <c r="T43" s="170"/>
      <c r="U43" s="154"/>
      <c r="V43" s="154"/>
      <c r="W43" s="150"/>
      <c r="X43" s="154"/>
      <c r="Y43" s="154"/>
      <c r="Z43" s="156"/>
      <c r="AA43" s="156"/>
      <c r="AB43" s="60"/>
      <c r="AC43" s="156"/>
      <c r="AD43" s="156"/>
      <c r="AE43" s="164"/>
      <c r="AF43" s="60"/>
      <c r="AG43" s="156"/>
      <c r="AH43" s="156"/>
      <c r="AI43" s="156"/>
      <c r="AJ43" s="168"/>
      <c r="AK43" s="175"/>
      <c r="AL43" s="176"/>
      <c r="AM43" s="171"/>
      <c r="AN43" s="219"/>
      <c r="AO43" s="166"/>
      <c r="AP43" s="163"/>
      <c r="AQ43" s="165"/>
      <c r="AR43" s="156"/>
      <c r="AS43" s="162"/>
      <c r="AT43" s="163"/>
      <c r="AU43" s="412">
        <v>2</v>
      </c>
      <c r="AV43" s="410" t="s">
        <v>185</v>
      </c>
      <c r="AW43" s="414"/>
      <c r="AX43" s="5"/>
      <c r="AY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</row>
    <row r="44" spans="1:128" ht="10.5" customHeight="1" thickBot="1">
      <c r="A44" s="142"/>
      <c r="B44" s="415"/>
      <c r="C44" s="411"/>
      <c r="D44" s="412"/>
      <c r="E44" s="119"/>
      <c r="F44" s="119"/>
      <c r="G44" s="119"/>
      <c r="H44" s="119"/>
      <c r="I44" s="119"/>
      <c r="J44" s="121"/>
      <c r="K44" s="125"/>
      <c r="L44" s="56"/>
      <c r="M44" s="120"/>
      <c r="N44" s="121"/>
      <c r="O44" s="119"/>
      <c r="P44" s="119"/>
      <c r="Q44" s="119"/>
      <c r="R44" s="119"/>
      <c r="S44" s="120"/>
      <c r="T44" s="170"/>
      <c r="U44" s="154"/>
      <c r="V44" s="154"/>
      <c r="W44" s="150"/>
      <c r="X44" s="154"/>
      <c r="Y44" s="154"/>
      <c r="Z44" s="156"/>
      <c r="AA44" s="156"/>
      <c r="AB44" s="60"/>
      <c r="AC44" s="156"/>
      <c r="AD44" s="156"/>
      <c r="AE44" s="164"/>
      <c r="AF44" s="60"/>
      <c r="AG44" s="156"/>
      <c r="AH44" s="156"/>
      <c r="AI44" s="156"/>
      <c r="AJ44" s="168"/>
      <c r="AK44" s="180"/>
      <c r="AL44" s="169"/>
      <c r="AM44" s="171"/>
      <c r="AN44" s="417" t="s">
        <v>201</v>
      </c>
      <c r="AO44" s="157"/>
      <c r="AP44" s="156"/>
      <c r="AQ44" s="165"/>
      <c r="AR44" s="156"/>
      <c r="AS44" s="156"/>
      <c r="AT44" s="156"/>
      <c r="AU44" s="412"/>
      <c r="AV44" s="410"/>
      <c r="AW44" s="414"/>
      <c r="AX44" s="5"/>
      <c r="AY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</row>
    <row r="45" spans="1:128" ht="10.5" customHeight="1">
      <c r="A45" s="142"/>
      <c r="B45" s="51"/>
      <c r="C45" s="411" t="s">
        <v>235</v>
      </c>
      <c r="D45" s="409" t="s">
        <v>310</v>
      </c>
      <c r="E45" s="130"/>
      <c r="F45" s="132"/>
      <c r="G45" s="132"/>
      <c r="H45" s="132"/>
      <c r="I45" s="132"/>
      <c r="J45" s="134"/>
      <c r="K45" s="216"/>
      <c r="L45" s="57"/>
      <c r="M45" s="120"/>
      <c r="N45" s="121"/>
      <c r="O45" s="119"/>
      <c r="P45" s="119"/>
      <c r="Q45" s="119"/>
      <c r="R45" s="119"/>
      <c r="S45" s="120"/>
      <c r="T45" s="170"/>
      <c r="U45" s="154"/>
      <c r="V45" s="154"/>
      <c r="W45" s="150"/>
      <c r="X45" s="154"/>
      <c r="Y45" s="154"/>
      <c r="Z45" s="156"/>
      <c r="AA45" s="156"/>
      <c r="AB45" s="60"/>
      <c r="AC45" s="156"/>
      <c r="AD45" s="156"/>
      <c r="AE45" s="164"/>
      <c r="AF45" s="60"/>
      <c r="AG45" s="156"/>
      <c r="AH45" s="156"/>
      <c r="AI45" s="156"/>
      <c r="AJ45" s="168"/>
      <c r="AK45" s="180"/>
      <c r="AL45" s="169"/>
      <c r="AM45" s="206"/>
      <c r="AN45" s="417"/>
      <c r="AO45" s="157"/>
      <c r="AP45" s="156"/>
      <c r="AQ45" s="162"/>
      <c r="AR45" s="163"/>
      <c r="AS45" s="163"/>
      <c r="AT45" s="163"/>
      <c r="AU45" s="412">
        <v>1</v>
      </c>
      <c r="AV45" s="410" t="s">
        <v>186</v>
      </c>
      <c r="AW45" s="414"/>
      <c r="AX45" s="5"/>
      <c r="AY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</row>
    <row r="46" spans="1:128" ht="10.5" customHeight="1" thickBot="1">
      <c r="A46" s="142"/>
      <c r="B46" s="51"/>
      <c r="C46" s="411"/>
      <c r="D46" s="409"/>
      <c r="E46" s="257"/>
      <c r="F46" s="119"/>
      <c r="G46" s="119"/>
      <c r="H46" s="119"/>
      <c r="I46" s="119"/>
      <c r="J46" s="121"/>
      <c r="K46" s="125"/>
      <c r="L46" s="58"/>
      <c r="M46" s="120"/>
      <c r="N46" s="121"/>
      <c r="O46" s="119"/>
      <c r="P46" s="119"/>
      <c r="Q46" s="119"/>
      <c r="R46" s="119"/>
      <c r="S46" s="120"/>
      <c r="T46" s="170"/>
      <c r="U46" s="154"/>
      <c r="V46" s="154"/>
      <c r="W46" s="150"/>
      <c r="X46" s="154"/>
      <c r="Y46" s="154"/>
      <c r="Z46" s="156"/>
      <c r="AA46" s="156"/>
      <c r="AB46" s="60"/>
      <c r="AC46" s="156"/>
      <c r="AD46" s="156"/>
      <c r="AE46" s="164"/>
      <c r="AF46" s="60"/>
      <c r="AG46" s="156"/>
      <c r="AH46" s="156"/>
      <c r="AI46" s="156"/>
      <c r="AJ46" s="168"/>
      <c r="AK46" s="180"/>
      <c r="AL46" s="169"/>
      <c r="AM46" s="206"/>
      <c r="AN46" s="219"/>
      <c r="AO46" s="157"/>
      <c r="AP46" s="156"/>
      <c r="AQ46" s="156"/>
      <c r="AR46" s="156"/>
      <c r="AS46" s="156"/>
      <c r="AT46" s="156"/>
      <c r="AU46" s="412"/>
      <c r="AV46" s="410"/>
      <c r="AW46" s="415"/>
      <c r="AX46" s="5"/>
      <c r="AY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</row>
    <row r="47" spans="1:128" ht="10.5" customHeight="1">
      <c r="A47" s="142"/>
      <c r="B47" s="52"/>
      <c r="C47" s="411" t="s">
        <v>235</v>
      </c>
      <c r="D47" s="409" t="s">
        <v>311</v>
      </c>
      <c r="E47" s="257"/>
      <c r="F47" s="119"/>
      <c r="G47" s="119"/>
      <c r="H47" s="119"/>
      <c r="I47" s="119"/>
      <c r="J47" s="121"/>
      <c r="K47" s="125"/>
      <c r="L47" s="119"/>
      <c r="M47" s="120"/>
      <c r="N47" s="121"/>
      <c r="O47" s="119"/>
      <c r="P47" s="119"/>
      <c r="Q47" s="119"/>
      <c r="R47" s="119"/>
      <c r="S47" s="120"/>
      <c r="T47" s="50"/>
      <c r="U47" s="160"/>
      <c r="V47" s="178"/>
      <c r="W47" s="157"/>
      <c r="X47" s="156"/>
      <c r="Y47" s="156"/>
      <c r="Z47" s="156"/>
      <c r="AA47" s="156"/>
      <c r="AB47" s="60"/>
      <c r="AC47" s="156"/>
      <c r="AD47" s="156"/>
      <c r="AE47" s="164"/>
      <c r="AF47" s="60"/>
      <c r="AG47" s="156"/>
      <c r="AH47" s="156"/>
      <c r="AI47" s="156"/>
      <c r="AJ47" s="168"/>
      <c r="AK47" s="180"/>
      <c r="AL47" s="169"/>
      <c r="AM47" s="173"/>
      <c r="AN47" s="220"/>
      <c r="AO47" s="177"/>
      <c r="AP47" s="163"/>
      <c r="AQ47" s="163"/>
      <c r="AR47" s="163"/>
      <c r="AS47" s="163"/>
      <c r="AT47" s="163"/>
      <c r="AU47" s="409" t="s">
        <v>317</v>
      </c>
      <c r="AV47" s="410" t="s">
        <v>235</v>
      </c>
      <c r="AW47" s="40"/>
      <c r="AX47" s="5"/>
      <c r="AY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</row>
    <row r="48" spans="1:128" ht="10.5" customHeight="1" thickBot="1">
      <c r="A48" s="142"/>
      <c r="B48" s="52"/>
      <c r="C48" s="411"/>
      <c r="D48" s="409"/>
      <c r="E48" s="122"/>
      <c r="F48" s="123"/>
      <c r="G48" s="123"/>
      <c r="H48" s="123"/>
      <c r="I48" s="123"/>
      <c r="J48" s="204"/>
      <c r="K48" s="217"/>
      <c r="L48" s="197"/>
      <c r="M48" s="120"/>
      <c r="N48" s="121"/>
      <c r="O48" s="119"/>
      <c r="P48" s="119"/>
      <c r="Q48" s="119"/>
      <c r="R48" s="119"/>
      <c r="S48" s="120"/>
      <c r="T48" s="50"/>
      <c r="U48" s="156"/>
      <c r="V48" s="179"/>
      <c r="W48" s="157"/>
      <c r="X48" s="156"/>
      <c r="Y48" s="156"/>
      <c r="Z48" s="156"/>
      <c r="AA48" s="156"/>
      <c r="AB48" s="60"/>
      <c r="AC48" s="156"/>
      <c r="AD48" s="156"/>
      <c r="AE48" s="164"/>
      <c r="AF48" s="60"/>
      <c r="AG48" s="156"/>
      <c r="AH48" s="156"/>
      <c r="AI48" s="156"/>
      <c r="AJ48" s="168"/>
      <c r="AK48" s="180"/>
      <c r="AL48" s="169"/>
      <c r="AM48" s="168"/>
      <c r="AN48" s="219"/>
      <c r="AO48" s="157"/>
      <c r="AP48" s="156"/>
      <c r="AQ48" s="156"/>
      <c r="AR48" s="156"/>
      <c r="AS48" s="156"/>
      <c r="AT48" s="156"/>
      <c r="AU48" s="409"/>
      <c r="AV48" s="410"/>
      <c r="AW48" s="40"/>
      <c r="AX48" s="5"/>
      <c r="AY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</row>
    <row r="49" spans="1:128" ht="10.5" customHeight="1">
      <c r="A49" s="142"/>
      <c r="B49" s="413" t="s">
        <v>44</v>
      </c>
      <c r="C49" s="411" t="s">
        <v>45</v>
      </c>
      <c r="D49" s="412">
        <v>1</v>
      </c>
      <c r="E49" s="257"/>
      <c r="F49" s="119"/>
      <c r="G49" s="119"/>
      <c r="H49" s="119"/>
      <c r="I49" s="119"/>
      <c r="J49" s="121"/>
      <c r="K49" s="125"/>
      <c r="L49" s="127"/>
      <c r="M49" s="120"/>
      <c r="N49" s="121"/>
      <c r="O49" s="119"/>
      <c r="P49" s="119"/>
      <c r="Q49" s="119"/>
      <c r="R49" s="119"/>
      <c r="S49" s="120"/>
      <c r="T49" s="50"/>
      <c r="U49" s="156"/>
      <c r="V49" s="179"/>
      <c r="W49" s="157"/>
      <c r="X49" s="156"/>
      <c r="Y49" s="156"/>
      <c r="Z49" s="156"/>
      <c r="AA49" s="156"/>
      <c r="AB49" s="60"/>
      <c r="AC49" s="161"/>
      <c r="AD49" s="160"/>
      <c r="AE49" s="164"/>
      <c r="AF49" s="60"/>
      <c r="AG49" s="156"/>
      <c r="AH49" s="156"/>
      <c r="AI49" s="156"/>
      <c r="AJ49" s="156"/>
      <c r="AK49" s="157"/>
      <c r="AL49" s="60"/>
      <c r="AM49" s="156"/>
      <c r="AN49" s="53"/>
      <c r="AO49" s="157"/>
      <c r="AP49" s="156"/>
      <c r="AQ49" s="156"/>
      <c r="AR49" s="156"/>
      <c r="AS49" s="156"/>
      <c r="AT49" s="156"/>
      <c r="AU49" s="409" t="s">
        <v>316</v>
      </c>
      <c r="AV49" s="410" t="s">
        <v>235</v>
      </c>
      <c r="AW49" s="40"/>
      <c r="AX49" s="5"/>
      <c r="AY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</row>
    <row r="50" spans="1:128" ht="10.5" customHeight="1" thickBot="1">
      <c r="A50" s="142"/>
      <c r="B50" s="414"/>
      <c r="C50" s="411"/>
      <c r="D50" s="412"/>
      <c r="E50" s="122"/>
      <c r="F50" s="123"/>
      <c r="G50" s="123"/>
      <c r="H50" s="197"/>
      <c r="I50" s="119"/>
      <c r="J50" s="121"/>
      <c r="K50" s="416" t="s">
        <v>42</v>
      </c>
      <c r="L50" s="201"/>
      <c r="M50" s="126"/>
      <c r="N50" s="121"/>
      <c r="O50" s="119"/>
      <c r="P50" s="119"/>
      <c r="Q50" s="119"/>
      <c r="R50" s="119"/>
      <c r="S50" s="120"/>
      <c r="T50" s="50"/>
      <c r="U50" s="156"/>
      <c r="V50" s="179"/>
      <c r="W50" s="157"/>
      <c r="X50" s="156"/>
      <c r="Y50" s="156"/>
      <c r="Z50" s="156"/>
      <c r="AA50" s="156"/>
      <c r="AB50" s="60"/>
      <c r="AC50" s="165"/>
      <c r="AD50" s="156"/>
      <c r="AE50" s="164"/>
      <c r="AF50" s="60"/>
      <c r="AG50" s="156"/>
      <c r="AH50" s="156"/>
      <c r="AI50" s="156"/>
      <c r="AJ50" s="156"/>
      <c r="AK50" s="157"/>
      <c r="AL50" s="60"/>
      <c r="AM50" s="161"/>
      <c r="AN50" s="222"/>
      <c r="AO50" s="213"/>
      <c r="AP50" s="160"/>
      <c r="AQ50" s="160"/>
      <c r="AR50" s="160"/>
      <c r="AS50" s="160"/>
      <c r="AT50" s="160"/>
      <c r="AU50" s="409"/>
      <c r="AV50" s="410"/>
      <c r="AW50" s="40"/>
      <c r="AX50" s="5"/>
      <c r="AY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</row>
    <row r="51" spans="1:128" ht="10.5" customHeight="1">
      <c r="A51" s="142"/>
      <c r="B51" s="414"/>
      <c r="C51" s="411" t="s">
        <v>19</v>
      </c>
      <c r="D51" s="412">
        <v>2</v>
      </c>
      <c r="E51" s="257"/>
      <c r="F51" s="119"/>
      <c r="G51" s="119"/>
      <c r="H51" s="127"/>
      <c r="I51" s="119"/>
      <c r="J51" s="121"/>
      <c r="K51" s="416"/>
      <c r="L51" s="201"/>
      <c r="M51" s="120"/>
      <c r="N51" s="121"/>
      <c r="O51" s="119"/>
      <c r="P51" s="119"/>
      <c r="Q51" s="119"/>
      <c r="R51" s="119"/>
      <c r="S51" s="120"/>
      <c r="T51" s="50"/>
      <c r="U51" s="156"/>
      <c r="V51" s="179"/>
      <c r="W51" s="157"/>
      <c r="X51" s="156"/>
      <c r="Y51" s="156"/>
      <c r="Z51" s="156"/>
      <c r="AA51" s="156"/>
      <c r="AB51" s="60"/>
      <c r="AC51" s="165"/>
      <c r="AD51" s="156"/>
      <c r="AE51" s="164"/>
      <c r="AF51" s="60"/>
      <c r="AG51" s="156"/>
      <c r="AH51" s="156"/>
      <c r="AI51" s="42"/>
      <c r="AJ51" s="42"/>
      <c r="AK51" s="212"/>
      <c r="AL51" s="139"/>
      <c r="AM51" s="207"/>
      <c r="AN51" s="53"/>
      <c r="AO51" s="157"/>
      <c r="AP51" s="156"/>
      <c r="AQ51" s="156"/>
      <c r="AR51" s="156"/>
      <c r="AS51" s="156"/>
      <c r="AT51" s="156"/>
      <c r="AU51" s="412">
        <v>8</v>
      </c>
      <c r="AV51" s="410" t="s">
        <v>173</v>
      </c>
      <c r="AW51" s="413" t="s">
        <v>194</v>
      </c>
      <c r="AX51" s="5"/>
      <c r="AY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</row>
    <row r="52" spans="1:128" ht="10.5" customHeight="1">
      <c r="A52" s="142"/>
      <c r="B52" s="414"/>
      <c r="C52" s="411"/>
      <c r="D52" s="412"/>
      <c r="E52" s="122"/>
      <c r="F52" s="123"/>
      <c r="G52" s="128"/>
      <c r="H52" s="129"/>
      <c r="I52" s="123"/>
      <c r="J52" s="205"/>
      <c r="K52" s="125"/>
      <c r="L52" s="127"/>
      <c r="M52" s="202"/>
      <c r="N52" s="205"/>
      <c r="O52" s="119"/>
      <c r="P52" s="119"/>
      <c r="Q52" s="119"/>
      <c r="R52" s="119"/>
      <c r="S52" s="120"/>
      <c r="T52" s="50"/>
      <c r="U52" s="156"/>
      <c r="V52" s="179"/>
      <c r="W52" s="157"/>
      <c r="X52" s="156"/>
      <c r="Y52" s="156"/>
      <c r="Z52" s="156"/>
      <c r="AA52" s="156"/>
      <c r="AB52" s="60"/>
      <c r="AC52" s="165"/>
      <c r="AD52" s="156"/>
      <c r="AE52" s="164"/>
      <c r="AF52" s="60"/>
      <c r="AG52" s="156"/>
      <c r="AH52" s="156"/>
      <c r="AI52" s="42"/>
      <c r="AJ52" s="42"/>
      <c r="AK52" s="212"/>
      <c r="AL52" s="139"/>
      <c r="AM52" s="206"/>
      <c r="AN52" s="418" t="s">
        <v>200</v>
      </c>
      <c r="AO52" s="157"/>
      <c r="AP52" s="156"/>
      <c r="AQ52" s="161"/>
      <c r="AR52" s="160"/>
      <c r="AS52" s="160"/>
      <c r="AT52" s="160"/>
      <c r="AU52" s="412"/>
      <c r="AV52" s="410"/>
      <c r="AW52" s="414"/>
      <c r="AX52" s="5"/>
      <c r="AY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</row>
    <row r="53" spans="1:128" ht="10.5" customHeight="1">
      <c r="A53" s="142"/>
      <c r="B53" s="414"/>
      <c r="C53" s="411" t="s">
        <v>20</v>
      </c>
      <c r="D53" s="412">
        <v>3</v>
      </c>
      <c r="E53" s="130"/>
      <c r="F53" s="132"/>
      <c r="G53" s="198"/>
      <c r="H53" s="123"/>
      <c r="I53" s="119"/>
      <c r="J53" s="124"/>
      <c r="K53" s="125"/>
      <c r="L53" s="127"/>
      <c r="M53" s="120"/>
      <c r="N53" s="124"/>
      <c r="O53" s="119"/>
      <c r="P53" s="119"/>
      <c r="Q53" s="119"/>
      <c r="R53" s="119"/>
      <c r="S53" s="120"/>
      <c r="T53" s="50"/>
      <c r="U53" s="156"/>
      <c r="V53" s="179"/>
      <c r="W53" s="157"/>
      <c r="X53" s="156"/>
      <c r="Y53" s="156"/>
      <c r="Z53" s="156"/>
      <c r="AA53" s="156"/>
      <c r="AB53" s="60"/>
      <c r="AC53" s="165"/>
      <c r="AD53" s="156"/>
      <c r="AE53" s="164"/>
      <c r="AF53" s="60"/>
      <c r="AG53" s="156"/>
      <c r="AH53" s="156"/>
      <c r="AI53" s="42"/>
      <c r="AJ53" s="42"/>
      <c r="AK53" s="212"/>
      <c r="AL53" s="139"/>
      <c r="AM53" s="206"/>
      <c r="AN53" s="418"/>
      <c r="AO53" s="157"/>
      <c r="AP53" s="156"/>
      <c r="AQ53" s="165"/>
      <c r="AR53" s="156"/>
      <c r="AS53" s="156"/>
      <c r="AT53" s="156"/>
      <c r="AU53" s="412">
        <v>7</v>
      </c>
      <c r="AV53" s="410" t="s">
        <v>174</v>
      </c>
      <c r="AW53" s="414"/>
      <c r="AX53" s="5"/>
      <c r="AY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</row>
    <row r="54" spans="1:128" ht="10.5" customHeight="1">
      <c r="A54" s="142"/>
      <c r="B54" s="414"/>
      <c r="C54" s="411"/>
      <c r="D54" s="412"/>
      <c r="E54" s="257"/>
      <c r="F54" s="119"/>
      <c r="G54" s="119"/>
      <c r="H54" s="119"/>
      <c r="I54" s="119"/>
      <c r="J54" s="124"/>
      <c r="K54" s="216"/>
      <c r="L54" s="129"/>
      <c r="M54" s="120"/>
      <c r="N54" s="124"/>
      <c r="O54" s="119"/>
      <c r="P54" s="119"/>
      <c r="Q54" s="119"/>
      <c r="R54" s="119"/>
      <c r="S54" s="120"/>
      <c r="T54" s="50"/>
      <c r="U54" s="156"/>
      <c r="V54" s="179"/>
      <c r="W54" s="157"/>
      <c r="X54" s="156"/>
      <c r="Y54" s="156"/>
      <c r="Z54" s="156"/>
      <c r="AA54" s="156"/>
      <c r="AB54" s="60"/>
      <c r="AC54" s="165"/>
      <c r="AD54" s="156"/>
      <c r="AE54" s="164"/>
      <c r="AF54" s="60"/>
      <c r="AG54" s="156"/>
      <c r="AH54" s="156"/>
      <c r="AI54" s="156"/>
      <c r="AJ54" s="156"/>
      <c r="AK54" s="158"/>
      <c r="AL54" s="159"/>
      <c r="AM54" s="165"/>
      <c r="AN54" s="53"/>
      <c r="AO54" s="158"/>
      <c r="AP54" s="160"/>
      <c r="AQ54" s="165"/>
      <c r="AR54" s="156"/>
      <c r="AS54" s="161"/>
      <c r="AT54" s="160"/>
      <c r="AU54" s="412"/>
      <c r="AV54" s="410"/>
      <c r="AW54" s="414"/>
      <c r="AX54" s="5"/>
      <c r="AY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</row>
    <row r="55" spans="1:128" ht="10.5" customHeight="1">
      <c r="A55" s="142"/>
      <c r="B55" s="414"/>
      <c r="C55" s="411" t="s">
        <v>21</v>
      </c>
      <c r="D55" s="412">
        <v>4</v>
      </c>
      <c r="E55" s="257"/>
      <c r="F55" s="119"/>
      <c r="G55" s="119"/>
      <c r="H55" s="119"/>
      <c r="I55" s="119"/>
      <c r="J55" s="124"/>
      <c r="K55" s="125"/>
      <c r="L55" s="119"/>
      <c r="M55" s="120"/>
      <c r="N55" s="124"/>
      <c r="O55" s="119"/>
      <c r="P55" s="119"/>
      <c r="Q55" s="119"/>
      <c r="R55" s="119"/>
      <c r="S55" s="120"/>
      <c r="T55" s="50"/>
      <c r="U55" s="156"/>
      <c r="V55" s="179"/>
      <c r="W55" s="157"/>
      <c r="X55" s="156"/>
      <c r="Y55" s="156"/>
      <c r="Z55" s="156"/>
      <c r="AA55" s="156"/>
      <c r="AB55" s="60"/>
      <c r="AC55" s="165"/>
      <c r="AD55" s="156"/>
      <c r="AE55" s="164"/>
      <c r="AF55" s="60"/>
      <c r="AG55" s="156"/>
      <c r="AH55" s="156"/>
      <c r="AI55" s="156"/>
      <c r="AJ55" s="156"/>
      <c r="AK55" s="164"/>
      <c r="AL55" s="60"/>
      <c r="AM55" s="165"/>
      <c r="AN55" s="53"/>
      <c r="AO55" s="164"/>
      <c r="AP55" s="156"/>
      <c r="AQ55" s="160"/>
      <c r="AR55" s="160"/>
      <c r="AS55" s="162"/>
      <c r="AT55" s="163"/>
      <c r="AU55" s="412">
        <v>6</v>
      </c>
      <c r="AV55" s="410" t="s">
        <v>175</v>
      </c>
      <c r="AW55" s="414"/>
      <c r="AX55" s="5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</row>
    <row r="56" spans="1:128" ht="10.5" customHeight="1">
      <c r="A56" s="142"/>
      <c r="B56" s="414"/>
      <c r="C56" s="411"/>
      <c r="D56" s="412"/>
      <c r="E56" s="122"/>
      <c r="F56" s="123"/>
      <c r="G56" s="128"/>
      <c r="H56" s="132"/>
      <c r="I56" s="119"/>
      <c r="J56" s="124"/>
      <c r="K56" s="125"/>
      <c r="L56" s="119"/>
      <c r="M56" s="120"/>
      <c r="N56" s="124"/>
      <c r="O56" s="119"/>
      <c r="P56" s="119"/>
      <c r="Q56" s="119"/>
      <c r="R56" s="119"/>
      <c r="S56" s="120"/>
      <c r="T56" s="50"/>
      <c r="U56" s="156"/>
      <c r="V56" s="179"/>
      <c r="W56" s="157"/>
      <c r="X56" s="156"/>
      <c r="Y56" s="156"/>
      <c r="Z56" s="156"/>
      <c r="AA56" s="156"/>
      <c r="AB56" s="60"/>
      <c r="AC56" s="165"/>
      <c r="AD56" s="156"/>
      <c r="AE56" s="164"/>
      <c r="AF56" s="60"/>
      <c r="AG56" s="156"/>
      <c r="AH56" s="156"/>
      <c r="AI56" s="156"/>
      <c r="AJ56" s="156"/>
      <c r="AK56" s="164"/>
      <c r="AL56" s="60"/>
      <c r="AM56" s="162"/>
      <c r="AN56" s="223"/>
      <c r="AO56" s="164"/>
      <c r="AP56" s="156"/>
      <c r="AQ56" s="156"/>
      <c r="AR56" s="156"/>
      <c r="AS56" s="156"/>
      <c r="AT56" s="156"/>
      <c r="AU56" s="412"/>
      <c r="AV56" s="410"/>
      <c r="AW56" s="414"/>
      <c r="AX56" s="5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</row>
    <row r="57" spans="1:128" ht="10.5" customHeight="1">
      <c r="A57" s="142"/>
      <c r="B57" s="414"/>
      <c r="C57" s="411" t="s">
        <v>22</v>
      </c>
      <c r="D57" s="412">
        <v>5</v>
      </c>
      <c r="E57" s="130"/>
      <c r="F57" s="132"/>
      <c r="G57" s="199"/>
      <c r="H57" s="197"/>
      <c r="I57" s="132"/>
      <c r="J57" s="133"/>
      <c r="K57" s="125"/>
      <c r="L57" s="119"/>
      <c r="M57" s="120"/>
      <c r="N57" s="124"/>
      <c r="O57" s="119"/>
      <c r="P57" s="119"/>
      <c r="Q57" s="119"/>
      <c r="R57" s="119"/>
      <c r="S57" s="120"/>
      <c r="T57" s="50"/>
      <c r="U57" s="156"/>
      <c r="V57" s="179"/>
      <c r="W57" s="157"/>
      <c r="X57" s="156"/>
      <c r="Y57" s="156"/>
      <c r="Z57" s="156"/>
      <c r="AA57" s="156"/>
      <c r="AB57" s="60"/>
      <c r="AC57" s="165"/>
      <c r="AD57" s="156"/>
      <c r="AE57" s="164"/>
      <c r="AF57" s="60"/>
      <c r="AG57" s="156"/>
      <c r="AH57" s="156"/>
      <c r="AI57" s="156"/>
      <c r="AJ57" s="156"/>
      <c r="AK57" s="164"/>
      <c r="AL57" s="60"/>
      <c r="AM57" s="156"/>
      <c r="AN57" s="53"/>
      <c r="AO57" s="164"/>
      <c r="AP57" s="156"/>
      <c r="AQ57" s="156"/>
      <c r="AR57" s="156"/>
      <c r="AS57" s="156"/>
      <c r="AT57" s="156"/>
      <c r="AU57" s="412">
        <v>5</v>
      </c>
      <c r="AV57" s="410" t="s">
        <v>176</v>
      </c>
      <c r="AW57" s="414"/>
      <c r="AX57" s="5"/>
      <c r="AY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</row>
    <row r="58" spans="1:128" ht="10.5" customHeight="1">
      <c r="A58" s="142"/>
      <c r="B58" s="414"/>
      <c r="C58" s="411"/>
      <c r="D58" s="412"/>
      <c r="E58" s="257"/>
      <c r="F58" s="119"/>
      <c r="G58" s="119"/>
      <c r="H58" s="127"/>
      <c r="I58" s="119"/>
      <c r="J58" s="121"/>
      <c r="K58" s="125"/>
      <c r="L58" s="119"/>
      <c r="M58" s="120"/>
      <c r="N58" s="124"/>
      <c r="O58" s="119"/>
      <c r="P58" s="119"/>
      <c r="Q58" s="119"/>
      <c r="R58" s="119"/>
      <c r="S58" s="120"/>
      <c r="T58" s="50"/>
      <c r="U58" s="156"/>
      <c r="V58" s="179"/>
      <c r="W58" s="157"/>
      <c r="X58" s="156"/>
      <c r="Y58" s="156"/>
      <c r="Z58" s="156"/>
      <c r="AA58" s="156"/>
      <c r="AB58" s="60"/>
      <c r="AC58" s="165"/>
      <c r="AD58" s="156"/>
      <c r="AE58" s="164"/>
      <c r="AF58" s="60"/>
      <c r="AG58" s="156"/>
      <c r="AH58" s="156"/>
      <c r="AI58" s="156"/>
      <c r="AJ58" s="156"/>
      <c r="AK58" s="164"/>
      <c r="AL58" s="60"/>
      <c r="AM58" s="156"/>
      <c r="AN58" s="53"/>
      <c r="AO58" s="164"/>
      <c r="AP58" s="156"/>
      <c r="AQ58" s="163"/>
      <c r="AR58" s="163"/>
      <c r="AS58" s="161"/>
      <c r="AT58" s="160"/>
      <c r="AU58" s="412"/>
      <c r="AV58" s="410"/>
      <c r="AW58" s="414"/>
      <c r="AX58" s="5"/>
      <c r="AY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</row>
    <row r="59" spans="1:128" ht="10.5" customHeight="1">
      <c r="A59" s="142"/>
      <c r="B59" s="414"/>
      <c r="C59" s="411" t="s">
        <v>23</v>
      </c>
      <c r="D59" s="412">
        <v>6</v>
      </c>
      <c r="E59" s="130"/>
      <c r="F59" s="132"/>
      <c r="G59" s="132"/>
      <c r="H59" s="129"/>
      <c r="I59" s="119"/>
      <c r="J59" s="121"/>
      <c r="K59" s="125"/>
      <c r="L59" s="58"/>
      <c r="M59" s="120"/>
      <c r="N59" s="124"/>
      <c r="O59" s="119"/>
      <c r="P59" s="119"/>
      <c r="Q59" s="119"/>
      <c r="R59" s="119"/>
      <c r="S59" s="120"/>
      <c r="T59" s="50"/>
      <c r="U59" s="156"/>
      <c r="V59" s="179"/>
      <c r="W59" s="157"/>
      <c r="X59" s="156"/>
      <c r="Y59" s="156"/>
      <c r="Z59" s="156"/>
      <c r="AA59" s="156"/>
      <c r="AB59" s="60"/>
      <c r="AC59" s="165"/>
      <c r="AD59" s="156"/>
      <c r="AE59" s="164"/>
      <c r="AF59" s="60"/>
      <c r="AG59" s="156"/>
      <c r="AH59" s="156"/>
      <c r="AI59" s="156"/>
      <c r="AJ59" s="156"/>
      <c r="AK59" s="164"/>
      <c r="AL59" s="60"/>
      <c r="AM59" s="156"/>
      <c r="AN59" s="53"/>
      <c r="AO59" s="166"/>
      <c r="AP59" s="163"/>
      <c r="AQ59" s="165"/>
      <c r="AR59" s="156"/>
      <c r="AS59" s="162"/>
      <c r="AT59" s="163"/>
      <c r="AU59" s="412">
        <v>4</v>
      </c>
      <c r="AV59" s="410" t="s">
        <v>177</v>
      </c>
      <c r="AW59" s="414"/>
      <c r="AX59" s="5"/>
      <c r="AY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</row>
    <row r="60" spans="1:128" ht="10.5" customHeight="1">
      <c r="A60" s="142"/>
      <c r="B60" s="414"/>
      <c r="C60" s="411"/>
      <c r="D60" s="412"/>
      <c r="E60" s="119"/>
      <c r="F60" s="119"/>
      <c r="G60" s="119"/>
      <c r="H60" s="119"/>
      <c r="I60" s="119"/>
      <c r="J60" s="121"/>
      <c r="K60" s="125"/>
      <c r="L60" s="58"/>
      <c r="M60" s="120"/>
      <c r="N60" s="124"/>
      <c r="O60" s="119"/>
      <c r="P60" s="119"/>
      <c r="Q60" s="119"/>
      <c r="R60" s="119"/>
      <c r="S60" s="120"/>
      <c r="T60" s="50"/>
      <c r="U60" s="156"/>
      <c r="V60" s="179"/>
      <c r="W60" s="157"/>
      <c r="X60" s="156"/>
      <c r="Y60" s="156"/>
      <c r="Z60" s="156"/>
      <c r="AA60" s="156"/>
      <c r="AB60" s="60"/>
      <c r="AC60" s="165"/>
      <c r="AD60" s="156"/>
      <c r="AE60" s="164"/>
      <c r="AF60" s="60"/>
      <c r="AG60" s="156"/>
      <c r="AH60" s="156"/>
      <c r="AI60" s="156"/>
      <c r="AJ60" s="156"/>
      <c r="AK60" s="164"/>
      <c r="AL60" s="60"/>
      <c r="AM60" s="156"/>
      <c r="AN60" s="53"/>
      <c r="AO60" s="157"/>
      <c r="AP60" s="156"/>
      <c r="AQ60" s="165"/>
      <c r="AR60" s="156"/>
      <c r="AS60" s="156"/>
      <c r="AT60" s="156"/>
      <c r="AU60" s="412"/>
      <c r="AV60" s="410"/>
      <c r="AW60" s="414"/>
      <c r="AX60" s="5"/>
      <c r="AY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</row>
    <row r="61" spans="1:128" ht="10.5" customHeight="1">
      <c r="A61" s="142"/>
      <c r="B61" s="414"/>
      <c r="C61" s="411" t="s">
        <v>46</v>
      </c>
      <c r="D61" s="412">
        <v>7</v>
      </c>
      <c r="E61" s="119"/>
      <c r="F61" s="119"/>
      <c r="G61" s="119"/>
      <c r="H61" s="119"/>
      <c r="I61" s="119"/>
      <c r="J61" s="121"/>
      <c r="K61" s="125"/>
      <c r="L61" s="58"/>
      <c r="M61" s="120"/>
      <c r="N61" s="124"/>
      <c r="O61" s="119"/>
      <c r="P61" s="119"/>
      <c r="Q61" s="119"/>
      <c r="R61" s="119"/>
      <c r="S61" s="120"/>
      <c r="T61" s="50"/>
      <c r="U61" s="156"/>
      <c r="V61" s="179"/>
      <c r="W61" s="157"/>
      <c r="X61" s="156"/>
      <c r="Y61" s="156"/>
      <c r="Z61" s="156"/>
      <c r="AA61" s="156"/>
      <c r="AB61" s="60"/>
      <c r="AC61" s="165"/>
      <c r="AD61" s="156"/>
      <c r="AE61" s="164"/>
      <c r="AF61" s="60"/>
      <c r="AG61" s="156"/>
      <c r="AH61" s="156"/>
      <c r="AI61" s="156"/>
      <c r="AJ61" s="156"/>
      <c r="AK61" s="164"/>
      <c r="AL61" s="60"/>
      <c r="AM61" s="156"/>
      <c r="AN61" s="53"/>
      <c r="AO61" s="157"/>
      <c r="AP61" s="156"/>
      <c r="AQ61" s="162"/>
      <c r="AR61" s="163"/>
      <c r="AS61" s="163"/>
      <c r="AT61" s="163"/>
      <c r="AU61" s="412">
        <v>3</v>
      </c>
      <c r="AV61" s="410" t="s">
        <v>178</v>
      </c>
      <c r="AW61" s="414"/>
      <c r="AX61" s="5"/>
      <c r="AY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</row>
    <row r="62" spans="1:128" ht="10.5" customHeight="1">
      <c r="A62" s="142"/>
      <c r="B62" s="414"/>
      <c r="C62" s="411"/>
      <c r="D62" s="412"/>
      <c r="E62" s="123"/>
      <c r="F62" s="197"/>
      <c r="G62" s="119"/>
      <c r="H62" s="119"/>
      <c r="I62" s="119"/>
      <c r="J62" s="121"/>
      <c r="K62" s="125"/>
      <c r="L62" s="58"/>
      <c r="M62" s="120"/>
      <c r="N62" s="124"/>
      <c r="O62" s="119"/>
      <c r="P62" s="119"/>
      <c r="Q62" s="119"/>
      <c r="R62" s="119"/>
      <c r="S62" s="120"/>
      <c r="T62" s="50"/>
      <c r="U62" s="156"/>
      <c r="V62" s="179"/>
      <c r="W62" s="157"/>
      <c r="X62" s="156"/>
      <c r="Y62" s="156"/>
      <c r="Z62" s="156"/>
      <c r="AA62" s="156"/>
      <c r="AB62" s="60"/>
      <c r="AC62" s="165"/>
      <c r="AD62" s="156"/>
      <c r="AE62" s="164"/>
      <c r="AF62" s="60"/>
      <c r="AG62" s="156"/>
      <c r="AH62" s="156"/>
      <c r="AI62" s="156"/>
      <c r="AJ62" s="156"/>
      <c r="AK62" s="164"/>
      <c r="AL62" s="60"/>
      <c r="AM62" s="156"/>
      <c r="AN62" s="53"/>
      <c r="AO62" s="157"/>
      <c r="AP62" s="156"/>
      <c r="AQ62" s="156"/>
      <c r="AR62" s="156"/>
      <c r="AS62" s="156"/>
      <c r="AT62" s="156"/>
      <c r="AU62" s="412"/>
      <c r="AV62" s="410"/>
      <c r="AW62" s="414"/>
      <c r="AX62" s="5"/>
      <c r="AY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</row>
    <row r="63" spans="1:128" ht="10.5" customHeight="1">
      <c r="A63" s="142"/>
      <c r="B63" s="414"/>
      <c r="C63" s="411" t="s">
        <v>24</v>
      </c>
      <c r="D63" s="412">
        <v>8</v>
      </c>
      <c r="E63" s="130"/>
      <c r="F63" s="129"/>
      <c r="G63" s="199"/>
      <c r="H63" s="197"/>
      <c r="I63" s="119"/>
      <c r="J63" s="121"/>
      <c r="K63" s="125"/>
      <c r="L63" s="58"/>
      <c r="M63" s="120"/>
      <c r="N63" s="124"/>
      <c r="O63" s="123"/>
      <c r="P63" s="197"/>
      <c r="Q63" s="119"/>
      <c r="R63" s="119"/>
      <c r="S63" s="120"/>
      <c r="T63" s="50"/>
      <c r="U63" s="156"/>
      <c r="V63" s="179"/>
      <c r="W63" s="157"/>
      <c r="X63" s="156"/>
      <c r="Y63" s="156"/>
      <c r="Z63" s="156"/>
      <c r="AA63" s="156"/>
      <c r="AB63" s="60"/>
      <c r="AC63" s="165"/>
      <c r="AD63" s="156"/>
      <c r="AE63" s="164"/>
      <c r="AF63" s="60"/>
      <c r="AG63" s="156"/>
      <c r="AH63" s="156"/>
      <c r="AI63" s="161"/>
      <c r="AJ63" s="210"/>
      <c r="AK63" s="172"/>
      <c r="AL63" s="169"/>
      <c r="AM63" s="168"/>
      <c r="AN63" s="219"/>
      <c r="AO63" s="157"/>
      <c r="AP63" s="156"/>
      <c r="AQ63" s="156"/>
      <c r="AR63" s="156"/>
      <c r="AS63" s="156"/>
      <c r="AT63" s="156"/>
      <c r="AU63" s="412">
        <v>2</v>
      </c>
      <c r="AV63" s="410" t="s">
        <v>179</v>
      </c>
      <c r="AW63" s="414"/>
      <c r="AX63" s="5"/>
      <c r="AY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</row>
    <row r="64" spans="1:128" ht="10.5" customHeight="1">
      <c r="A64" s="142"/>
      <c r="B64" s="414"/>
      <c r="C64" s="411"/>
      <c r="D64" s="412"/>
      <c r="E64" s="122"/>
      <c r="F64" s="123"/>
      <c r="G64" s="119"/>
      <c r="H64" s="127"/>
      <c r="I64" s="119"/>
      <c r="J64" s="121"/>
      <c r="K64" s="125"/>
      <c r="L64" s="58"/>
      <c r="M64" s="120"/>
      <c r="N64" s="124"/>
      <c r="O64" s="119"/>
      <c r="P64" s="127"/>
      <c r="Q64" s="119"/>
      <c r="R64" s="119"/>
      <c r="S64" s="120"/>
      <c r="T64" s="50"/>
      <c r="U64" s="156"/>
      <c r="V64" s="179"/>
      <c r="W64" s="157"/>
      <c r="X64" s="156"/>
      <c r="Y64" s="156"/>
      <c r="Z64" s="156"/>
      <c r="AA64" s="156"/>
      <c r="AB64" s="60"/>
      <c r="AC64" s="165"/>
      <c r="AD64" s="156"/>
      <c r="AE64" s="164"/>
      <c r="AF64" s="60"/>
      <c r="AG64" s="156"/>
      <c r="AH64" s="156"/>
      <c r="AI64" s="165"/>
      <c r="AJ64" s="168"/>
      <c r="AK64" s="172"/>
      <c r="AL64" s="169"/>
      <c r="AM64" s="168"/>
      <c r="AN64" s="219"/>
      <c r="AO64" s="157"/>
      <c r="AP64" s="156"/>
      <c r="AQ64" s="161"/>
      <c r="AR64" s="160"/>
      <c r="AS64" s="160"/>
      <c r="AT64" s="160"/>
      <c r="AU64" s="412"/>
      <c r="AV64" s="410"/>
      <c r="AW64" s="414"/>
      <c r="AX64" s="5"/>
      <c r="AY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</row>
    <row r="65" spans="1:128" ht="10.5" customHeight="1">
      <c r="A65" s="142"/>
      <c r="B65" s="414"/>
      <c r="C65" s="411" t="s">
        <v>240</v>
      </c>
      <c r="D65" s="412">
        <v>9</v>
      </c>
      <c r="E65" s="130"/>
      <c r="F65" s="132"/>
      <c r="G65" s="132"/>
      <c r="H65" s="129"/>
      <c r="I65" s="123"/>
      <c r="J65" s="205"/>
      <c r="K65" s="125"/>
      <c r="L65" s="58"/>
      <c r="M65" s="120"/>
      <c r="N65" s="124"/>
      <c r="O65" s="119"/>
      <c r="P65" s="127"/>
      <c r="Q65" s="119"/>
      <c r="R65" s="119"/>
      <c r="S65" s="120"/>
      <c r="T65" s="50"/>
      <c r="U65" s="156"/>
      <c r="V65" s="179"/>
      <c r="W65" s="157"/>
      <c r="X65" s="156"/>
      <c r="Y65" s="156"/>
      <c r="Z65" s="156"/>
      <c r="AA65" s="156"/>
      <c r="AB65" s="60"/>
      <c r="AC65" s="165"/>
      <c r="AD65" s="156"/>
      <c r="AE65" s="164"/>
      <c r="AF65" s="60"/>
      <c r="AG65" s="156"/>
      <c r="AH65" s="156"/>
      <c r="AI65" s="165"/>
      <c r="AJ65" s="168"/>
      <c r="AK65" s="172"/>
      <c r="AL65" s="169"/>
      <c r="AM65" s="168"/>
      <c r="AN65" s="219"/>
      <c r="AO65" s="158"/>
      <c r="AP65" s="160"/>
      <c r="AQ65" s="162"/>
      <c r="AR65" s="163"/>
      <c r="AS65" s="163"/>
      <c r="AT65" s="163"/>
      <c r="AU65" s="412">
        <v>1</v>
      </c>
      <c r="AV65" s="410" t="s">
        <v>180</v>
      </c>
      <c r="AW65" s="414"/>
      <c r="AX65" s="5"/>
      <c r="AY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</row>
    <row r="66" spans="1:128" ht="10.5" customHeight="1" thickBot="1">
      <c r="A66" s="142"/>
      <c r="B66" s="415"/>
      <c r="C66" s="411"/>
      <c r="D66" s="412"/>
      <c r="E66" s="257"/>
      <c r="F66" s="119"/>
      <c r="G66" s="119"/>
      <c r="H66" s="119"/>
      <c r="I66" s="119"/>
      <c r="J66" s="124"/>
      <c r="K66" s="125"/>
      <c r="L66" s="58"/>
      <c r="M66" s="120"/>
      <c r="N66" s="124"/>
      <c r="O66" s="119"/>
      <c r="P66" s="127"/>
      <c r="Q66" s="132"/>
      <c r="R66" s="132"/>
      <c r="S66" s="131"/>
      <c r="T66" s="167"/>
      <c r="U66" s="156"/>
      <c r="V66" s="179"/>
      <c r="W66" s="157"/>
      <c r="X66" s="156"/>
      <c r="Y66" s="156"/>
      <c r="Z66" s="156"/>
      <c r="AA66" s="156"/>
      <c r="AB66" s="60"/>
      <c r="AC66" s="165"/>
      <c r="AD66" s="156"/>
      <c r="AE66" s="166"/>
      <c r="AF66" s="211"/>
      <c r="AG66" s="163"/>
      <c r="AH66" s="208"/>
      <c r="AI66" s="165"/>
      <c r="AJ66" s="168"/>
      <c r="AK66" s="172"/>
      <c r="AL66" s="169"/>
      <c r="AM66" s="168"/>
      <c r="AN66" s="219"/>
      <c r="AO66" s="164"/>
      <c r="AP66" s="156"/>
      <c r="AQ66" s="156"/>
      <c r="AR66" s="156"/>
      <c r="AS66" s="156"/>
      <c r="AT66" s="156"/>
      <c r="AU66" s="412"/>
      <c r="AV66" s="410"/>
      <c r="AW66" s="415"/>
      <c r="AX66" s="5"/>
      <c r="AY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</row>
    <row r="67" spans="1:128" ht="10.5" customHeight="1">
      <c r="A67" s="142"/>
      <c r="B67" s="413" t="s">
        <v>47</v>
      </c>
      <c r="C67" s="411" t="s">
        <v>236</v>
      </c>
      <c r="D67" s="412">
        <v>1</v>
      </c>
      <c r="E67" s="257"/>
      <c r="F67" s="119"/>
      <c r="G67" s="119"/>
      <c r="H67" s="119"/>
      <c r="I67" s="119"/>
      <c r="J67" s="124"/>
      <c r="K67" s="217"/>
      <c r="L67" s="197"/>
      <c r="M67" s="120"/>
      <c r="N67" s="124"/>
      <c r="O67" s="119"/>
      <c r="P67" s="127"/>
      <c r="Q67" s="119"/>
      <c r="R67" s="119"/>
      <c r="S67" s="120"/>
      <c r="T67" s="60"/>
      <c r="U67" s="156"/>
      <c r="V67" s="179"/>
      <c r="W67" s="157"/>
      <c r="X67" s="156"/>
      <c r="Y67" s="156"/>
      <c r="Z67" s="156"/>
      <c r="AA67" s="156"/>
      <c r="AB67" s="60"/>
      <c r="AC67" s="165"/>
      <c r="AD67" s="156"/>
      <c r="AE67" s="157"/>
      <c r="AF67" s="60"/>
      <c r="AG67" s="156"/>
      <c r="AH67" s="156"/>
      <c r="AI67" s="165"/>
      <c r="AJ67" s="168"/>
      <c r="AK67" s="172"/>
      <c r="AL67" s="169"/>
      <c r="AM67" s="209"/>
      <c r="AN67" s="224"/>
      <c r="AO67" s="164"/>
      <c r="AP67" s="156"/>
      <c r="AQ67" s="156"/>
      <c r="AR67" s="156"/>
      <c r="AS67" s="156"/>
      <c r="AT67" s="156"/>
      <c r="AU67" s="412">
        <v>8</v>
      </c>
      <c r="AV67" s="410" t="s">
        <v>165</v>
      </c>
      <c r="AW67" s="413" t="s">
        <v>193</v>
      </c>
      <c r="AX67" s="5"/>
      <c r="AY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</row>
    <row r="68" spans="1:128" ht="10.5" customHeight="1">
      <c r="A68" s="142"/>
      <c r="B68" s="414"/>
      <c r="C68" s="411"/>
      <c r="D68" s="412"/>
      <c r="E68" s="122"/>
      <c r="F68" s="123"/>
      <c r="G68" s="123"/>
      <c r="H68" s="197"/>
      <c r="I68" s="132"/>
      <c r="J68" s="133"/>
      <c r="K68" s="125"/>
      <c r="L68" s="127"/>
      <c r="M68" s="126"/>
      <c r="N68" s="124"/>
      <c r="O68" s="119"/>
      <c r="P68" s="127"/>
      <c r="Q68" s="119"/>
      <c r="R68" s="119"/>
      <c r="S68" s="120"/>
      <c r="T68" s="60"/>
      <c r="U68" s="156"/>
      <c r="V68" s="179"/>
      <c r="W68" s="157"/>
      <c r="X68" s="156"/>
      <c r="Y68" s="156"/>
      <c r="Z68" s="156"/>
      <c r="AA68" s="156"/>
      <c r="AB68" s="60"/>
      <c r="AC68" s="165"/>
      <c r="AD68" s="156"/>
      <c r="AE68" s="157"/>
      <c r="AF68" s="60"/>
      <c r="AG68" s="156"/>
      <c r="AH68" s="156"/>
      <c r="AI68" s="165"/>
      <c r="AJ68" s="168"/>
      <c r="AK68" s="172"/>
      <c r="AL68" s="169"/>
      <c r="AM68" s="171"/>
      <c r="AN68" s="219"/>
      <c r="AO68" s="166"/>
      <c r="AP68" s="163"/>
      <c r="AQ68" s="161"/>
      <c r="AR68" s="160"/>
      <c r="AS68" s="160"/>
      <c r="AT68" s="160"/>
      <c r="AU68" s="412"/>
      <c r="AV68" s="410"/>
      <c r="AW68" s="414"/>
      <c r="AX68" s="5"/>
      <c r="AY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</row>
    <row r="69" spans="1:128" ht="10.5" customHeight="1">
      <c r="A69" s="142"/>
      <c r="B69" s="414"/>
      <c r="C69" s="411" t="s">
        <v>25</v>
      </c>
      <c r="D69" s="412">
        <v>2</v>
      </c>
      <c r="E69" s="130"/>
      <c r="F69" s="132"/>
      <c r="G69" s="132"/>
      <c r="H69" s="129"/>
      <c r="I69" s="119"/>
      <c r="J69" s="121"/>
      <c r="K69" s="125"/>
      <c r="L69" s="127"/>
      <c r="M69" s="120"/>
      <c r="N69" s="124"/>
      <c r="O69" s="119"/>
      <c r="P69" s="127"/>
      <c r="Q69" s="119"/>
      <c r="R69" s="4"/>
      <c r="S69" s="120"/>
      <c r="T69" s="60"/>
      <c r="V69" s="179"/>
      <c r="W69" s="157"/>
      <c r="X69" s="156"/>
      <c r="Y69" s="156"/>
      <c r="Z69" s="156"/>
      <c r="AA69" s="156"/>
      <c r="AB69" s="60"/>
      <c r="AC69" s="165"/>
      <c r="AE69" s="157"/>
      <c r="AF69" s="60"/>
      <c r="AG69" s="4"/>
      <c r="AH69" s="156"/>
      <c r="AI69" s="165"/>
      <c r="AJ69" s="168"/>
      <c r="AK69" s="172"/>
      <c r="AL69" s="169"/>
      <c r="AM69" s="171"/>
      <c r="AN69" s="219"/>
      <c r="AO69" s="157"/>
      <c r="AP69" s="156"/>
      <c r="AQ69" s="162"/>
      <c r="AR69" s="163"/>
      <c r="AS69" s="163"/>
      <c r="AT69" s="163"/>
      <c r="AU69" s="412">
        <v>7</v>
      </c>
      <c r="AV69" s="410" t="s">
        <v>166</v>
      </c>
      <c r="AW69" s="414"/>
      <c r="AX69" s="5"/>
      <c r="AY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</row>
    <row r="70" spans="1:128" ht="10.5" customHeight="1" thickBot="1">
      <c r="A70" s="142"/>
      <c r="B70" s="414"/>
      <c r="C70" s="411"/>
      <c r="D70" s="412"/>
      <c r="E70" s="257"/>
      <c r="F70" s="119"/>
      <c r="G70" s="119"/>
      <c r="H70" s="119"/>
      <c r="I70" s="119"/>
      <c r="J70" s="121"/>
      <c r="K70" s="125"/>
      <c r="L70" s="127"/>
      <c r="M70" s="120"/>
      <c r="N70" s="124"/>
      <c r="O70" s="119"/>
      <c r="P70" s="127"/>
      <c r="Q70" s="119"/>
      <c r="R70" s="58"/>
      <c r="S70" s="120"/>
      <c r="T70" s="60"/>
      <c r="U70" s="168"/>
      <c r="V70" s="179"/>
      <c r="W70" s="157"/>
      <c r="X70" s="156"/>
      <c r="Y70" s="156"/>
      <c r="Z70" s="156"/>
      <c r="AA70" s="156"/>
      <c r="AB70" s="60"/>
      <c r="AC70" s="165"/>
      <c r="AD70" s="168"/>
      <c r="AE70" s="157"/>
      <c r="AF70" s="60"/>
      <c r="AG70" s="168"/>
      <c r="AH70" s="156"/>
      <c r="AI70" s="165"/>
      <c r="AJ70" s="168"/>
      <c r="AK70" s="172"/>
      <c r="AL70" s="169"/>
      <c r="AM70" s="171"/>
      <c r="AN70" s="219"/>
      <c r="AO70" s="157"/>
      <c r="AP70" s="156"/>
      <c r="AQ70" s="156"/>
      <c r="AR70" s="156"/>
      <c r="AS70" s="156"/>
      <c r="AT70" s="156"/>
      <c r="AU70" s="412"/>
      <c r="AV70" s="410"/>
      <c r="AW70" s="414"/>
      <c r="AX70" s="5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</row>
    <row r="71" spans="1:128" ht="10.5" customHeight="1">
      <c r="A71" s="142"/>
      <c r="B71" s="414"/>
      <c r="C71" s="411" t="s">
        <v>26</v>
      </c>
      <c r="D71" s="412">
        <v>3</v>
      </c>
      <c r="E71" s="257"/>
      <c r="F71" s="119"/>
      <c r="G71" s="119"/>
      <c r="H71" s="119"/>
      <c r="I71" s="119"/>
      <c r="J71" s="121"/>
      <c r="K71" s="416" t="s">
        <v>43</v>
      </c>
      <c r="L71" s="127"/>
      <c r="M71" s="131"/>
      <c r="N71" s="133"/>
      <c r="O71" s="119"/>
      <c r="P71" s="127"/>
      <c r="Q71" s="119"/>
      <c r="R71" s="425" t="s">
        <v>225</v>
      </c>
      <c r="S71" s="120"/>
      <c r="T71" s="60"/>
      <c r="U71" s="425" t="s">
        <v>224</v>
      </c>
      <c r="V71" s="179"/>
      <c r="W71" s="157"/>
      <c r="X71" s="156"/>
      <c r="Y71" s="156"/>
      <c r="Z71" s="156"/>
      <c r="AA71" s="156"/>
      <c r="AB71" s="60"/>
      <c r="AC71" s="165"/>
      <c r="AD71" s="425" t="s">
        <v>224</v>
      </c>
      <c r="AE71" s="157"/>
      <c r="AF71" s="60"/>
      <c r="AG71" s="425" t="s">
        <v>226</v>
      </c>
      <c r="AH71" s="156"/>
      <c r="AI71" s="165"/>
      <c r="AJ71" s="168"/>
      <c r="AK71" s="175"/>
      <c r="AL71" s="176"/>
      <c r="AM71" s="171"/>
      <c r="AN71" s="417" t="s">
        <v>199</v>
      </c>
      <c r="AO71" s="157"/>
      <c r="AP71" s="156"/>
      <c r="AQ71" s="156"/>
      <c r="AR71" s="156"/>
      <c r="AS71" s="156"/>
      <c r="AT71" s="156"/>
      <c r="AU71" s="412">
        <v>6</v>
      </c>
      <c r="AV71" s="410" t="s">
        <v>167</v>
      </c>
      <c r="AW71" s="414"/>
      <c r="AX71" s="5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</row>
    <row r="72" spans="1:128" ht="10.5" customHeight="1">
      <c r="A72" s="142"/>
      <c r="B72" s="414"/>
      <c r="C72" s="411"/>
      <c r="D72" s="412"/>
      <c r="E72" s="122"/>
      <c r="F72" s="123"/>
      <c r="G72" s="123"/>
      <c r="H72" s="197"/>
      <c r="I72" s="119"/>
      <c r="J72" s="121"/>
      <c r="K72" s="416"/>
      <c r="L72" s="127"/>
      <c r="M72" s="120"/>
      <c r="N72" s="121"/>
      <c r="O72" s="119"/>
      <c r="P72" s="127"/>
      <c r="Q72" s="119"/>
      <c r="R72" s="426"/>
      <c r="S72" s="120"/>
      <c r="T72" s="60"/>
      <c r="U72" s="426"/>
      <c r="V72" s="179"/>
      <c r="W72" s="157"/>
      <c r="X72" s="156"/>
      <c r="Y72" s="156"/>
      <c r="Z72" s="156"/>
      <c r="AA72" s="156"/>
      <c r="AB72" s="60"/>
      <c r="AC72" s="165"/>
      <c r="AD72" s="426"/>
      <c r="AE72" s="157"/>
      <c r="AF72" s="60"/>
      <c r="AG72" s="426"/>
      <c r="AH72" s="156"/>
      <c r="AI72" s="165"/>
      <c r="AJ72" s="168"/>
      <c r="AK72" s="180"/>
      <c r="AL72" s="169"/>
      <c r="AM72" s="171"/>
      <c r="AN72" s="417"/>
      <c r="AO72" s="157"/>
      <c r="AP72" s="156"/>
      <c r="AQ72" s="161"/>
      <c r="AR72" s="160"/>
      <c r="AS72" s="160"/>
      <c r="AT72" s="160"/>
      <c r="AU72" s="412"/>
      <c r="AV72" s="410"/>
      <c r="AW72" s="414"/>
      <c r="AX72" s="5"/>
      <c r="AY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</row>
    <row r="73" spans="1:128" ht="10.5" customHeight="1">
      <c r="A73" s="142"/>
      <c r="B73" s="414"/>
      <c r="C73" s="411" t="s">
        <v>27</v>
      </c>
      <c r="D73" s="412">
        <v>4</v>
      </c>
      <c r="E73" s="257"/>
      <c r="F73" s="119"/>
      <c r="G73" s="119"/>
      <c r="H73" s="127"/>
      <c r="I73" s="119"/>
      <c r="J73" s="121"/>
      <c r="K73" s="125"/>
      <c r="L73" s="127"/>
      <c r="M73" s="120"/>
      <c r="N73" s="121"/>
      <c r="O73" s="119"/>
      <c r="P73" s="127"/>
      <c r="Q73" s="119"/>
      <c r="R73" s="426"/>
      <c r="S73" s="120"/>
      <c r="T73" s="60"/>
      <c r="U73" s="426"/>
      <c r="V73" s="179"/>
      <c r="W73" s="157"/>
      <c r="X73" s="156"/>
      <c r="Y73" s="156"/>
      <c r="Z73" s="156"/>
      <c r="AA73" s="156"/>
      <c r="AB73" s="60"/>
      <c r="AC73" s="165"/>
      <c r="AD73" s="426"/>
      <c r="AE73" s="157"/>
      <c r="AF73" s="60"/>
      <c r="AG73" s="426"/>
      <c r="AH73" s="156"/>
      <c r="AI73" s="165"/>
      <c r="AJ73" s="168"/>
      <c r="AK73" s="180"/>
      <c r="AL73" s="169"/>
      <c r="AM73" s="171"/>
      <c r="AN73" s="219"/>
      <c r="AO73" s="157"/>
      <c r="AP73" s="156"/>
      <c r="AQ73" s="165"/>
      <c r="AR73" s="156"/>
      <c r="AS73" s="156"/>
      <c r="AT73" s="156"/>
      <c r="AU73" s="412">
        <v>5</v>
      </c>
      <c r="AV73" s="410" t="s">
        <v>168</v>
      </c>
      <c r="AW73" s="414"/>
      <c r="AX73" s="5"/>
      <c r="AY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</row>
    <row r="74" spans="1:128" ht="10.5" customHeight="1">
      <c r="A74" s="142"/>
      <c r="B74" s="414"/>
      <c r="C74" s="411"/>
      <c r="D74" s="412"/>
      <c r="E74" s="122"/>
      <c r="F74" s="123"/>
      <c r="G74" s="128"/>
      <c r="H74" s="129"/>
      <c r="I74" s="123"/>
      <c r="J74" s="205"/>
      <c r="K74" s="125"/>
      <c r="L74" s="127"/>
      <c r="M74" s="120"/>
      <c r="N74" s="121"/>
      <c r="O74" s="119"/>
      <c r="P74" s="127"/>
      <c r="Q74" s="119"/>
      <c r="R74" s="426"/>
      <c r="S74" s="120"/>
      <c r="T74" s="60"/>
      <c r="U74" s="426"/>
      <c r="V74" s="179"/>
      <c r="W74" s="157"/>
      <c r="X74" s="156"/>
      <c r="Y74" s="156"/>
      <c r="Z74" s="156"/>
      <c r="AA74" s="156"/>
      <c r="AB74" s="60"/>
      <c r="AC74" s="165"/>
      <c r="AD74" s="426"/>
      <c r="AE74" s="180"/>
      <c r="AF74" s="169"/>
      <c r="AG74" s="426"/>
      <c r="AH74" s="156"/>
      <c r="AI74" s="165"/>
      <c r="AJ74" s="168"/>
      <c r="AK74" s="180"/>
      <c r="AL74" s="169"/>
      <c r="AM74" s="171"/>
      <c r="AN74" s="219"/>
      <c r="AO74" s="158"/>
      <c r="AP74" s="160"/>
      <c r="AQ74" s="165"/>
      <c r="AR74" s="156"/>
      <c r="AS74" s="161"/>
      <c r="AT74" s="160"/>
      <c r="AU74" s="412"/>
      <c r="AV74" s="410"/>
      <c r="AW74" s="414"/>
      <c r="AX74" s="5"/>
      <c r="AY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</row>
    <row r="75" spans="1:128" ht="10.5" customHeight="1">
      <c r="A75" s="142"/>
      <c r="B75" s="414"/>
      <c r="C75" s="411" t="s">
        <v>28</v>
      </c>
      <c r="D75" s="412">
        <v>5</v>
      </c>
      <c r="E75" s="130"/>
      <c r="F75" s="132"/>
      <c r="G75" s="198"/>
      <c r="H75" s="123"/>
      <c r="I75" s="119"/>
      <c r="J75" s="124"/>
      <c r="K75" s="125"/>
      <c r="L75" s="127"/>
      <c r="M75" s="120"/>
      <c r="N75" s="121"/>
      <c r="O75" s="119"/>
      <c r="P75" s="127"/>
      <c r="Q75" s="119"/>
      <c r="R75" s="426"/>
      <c r="S75" s="120"/>
      <c r="T75" s="60"/>
      <c r="U75" s="426"/>
      <c r="V75" s="179"/>
      <c r="W75" s="157"/>
      <c r="X75" s="156"/>
      <c r="Y75" s="156"/>
      <c r="Z75" s="156"/>
      <c r="AA75" s="156"/>
      <c r="AB75" s="60"/>
      <c r="AC75" s="165"/>
      <c r="AD75" s="426"/>
      <c r="AE75" s="180"/>
      <c r="AF75" s="169"/>
      <c r="AG75" s="426"/>
      <c r="AH75" s="156"/>
      <c r="AI75" s="165"/>
      <c r="AJ75" s="168"/>
      <c r="AK75" s="180"/>
      <c r="AL75" s="169"/>
      <c r="AM75" s="171"/>
      <c r="AN75" s="219"/>
      <c r="AO75" s="164"/>
      <c r="AP75" s="156"/>
      <c r="AQ75" s="160"/>
      <c r="AR75" s="160"/>
      <c r="AS75" s="162"/>
      <c r="AT75" s="163"/>
      <c r="AU75" s="412">
        <v>4</v>
      </c>
      <c r="AV75" s="410" t="s">
        <v>169</v>
      </c>
      <c r="AW75" s="414"/>
      <c r="AX75" s="5"/>
      <c r="AY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</row>
    <row r="76" spans="1:128" ht="10.5" customHeight="1">
      <c r="A76" s="142"/>
      <c r="B76" s="414"/>
      <c r="C76" s="411"/>
      <c r="D76" s="412"/>
      <c r="E76" s="257"/>
      <c r="F76" s="119"/>
      <c r="G76" s="119"/>
      <c r="H76" s="119"/>
      <c r="I76" s="119"/>
      <c r="J76" s="124"/>
      <c r="K76" s="216"/>
      <c r="L76" s="129"/>
      <c r="M76" s="120"/>
      <c r="N76" s="121"/>
      <c r="O76" s="119"/>
      <c r="P76" s="127"/>
      <c r="Q76" s="119"/>
      <c r="R76" s="426"/>
      <c r="S76" s="120"/>
      <c r="T76" s="60"/>
      <c r="U76" s="426"/>
      <c r="V76" s="179"/>
      <c r="W76" s="157"/>
      <c r="X76" s="156"/>
      <c r="Y76" s="156"/>
      <c r="Z76" s="156"/>
      <c r="AA76" s="156"/>
      <c r="AB76" s="60"/>
      <c r="AC76" s="165"/>
      <c r="AD76" s="426"/>
      <c r="AE76" s="180"/>
      <c r="AF76" s="169"/>
      <c r="AG76" s="426"/>
      <c r="AH76" s="156"/>
      <c r="AI76" s="165"/>
      <c r="AJ76" s="168"/>
      <c r="AK76" s="180"/>
      <c r="AL76" s="169"/>
      <c r="AM76" s="173"/>
      <c r="AN76" s="220"/>
      <c r="AO76" s="164"/>
      <c r="AP76" s="156"/>
      <c r="AQ76" s="156"/>
      <c r="AR76" s="156"/>
      <c r="AS76" s="156"/>
      <c r="AT76" s="156"/>
      <c r="AU76" s="412"/>
      <c r="AV76" s="410"/>
      <c r="AW76" s="414"/>
      <c r="AX76" s="5"/>
      <c r="AY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</row>
    <row r="77" spans="1:128" ht="10.5" customHeight="1">
      <c r="A77" s="142"/>
      <c r="B77" s="414"/>
      <c r="C77" s="411" t="s">
        <v>29</v>
      </c>
      <c r="D77" s="412">
        <v>6</v>
      </c>
      <c r="E77" s="257"/>
      <c r="F77" s="119"/>
      <c r="G77" s="119"/>
      <c r="H77" s="119"/>
      <c r="I77" s="119"/>
      <c r="J77" s="124"/>
      <c r="K77" s="125"/>
      <c r="L77" s="58"/>
      <c r="M77" s="120"/>
      <c r="N77" s="121"/>
      <c r="O77" s="119"/>
      <c r="P77" s="127"/>
      <c r="Q77" s="119"/>
      <c r="R77" s="426"/>
      <c r="S77" s="120"/>
      <c r="T77" s="60"/>
      <c r="U77" s="426"/>
      <c r="V77" s="179"/>
      <c r="W77" s="157"/>
      <c r="X77" s="156"/>
      <c r="Y77" s="156"/>
      <c r="Z77" s="156"/>
      <c r="AA77" s="156"/>
      <c r="AB77" s="60"/>
      <c r="AC77" s="165"/>
      <c r="AD77" s="426"/>
      <c r="AE77" s="180"/>
      <c r="AF77" s="169"/>
      <c r="AG77" s="426"/>
      <c r="AH77" s="156"/>
      <c r="AI77" s="165"/>
      <c r="AJ77" s="168"/>
      <c r="AK77" s="180"/>
      <c r="AL77" s="169"/>
      <c r="AM77" s="168"/>
      <c r="AN77" s="219"/>
      <c r="AO77" s="164"/>
      <c r="AP77" s="156"/>
      <c r="AQ77" s="156"/>
      <c r="AR77" s="156"/>
      <c r="AS77" s="156"/>
      <c r="AT77" s="156"/>
      <c r="AU77" s="412">
        <v>3</v>
      </c>
      <c r="AV77" s="410" t="s">
        <v>170</v>
      </c>
      <c r="AW77" s="414"/>
      <c r="AX77" s="5"/>
      <c r="AY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</row>
    <row r="78" spans="1:128" ht="10.5" customHeight="1">
      <c r="A78" s="142"/>
      <c r="B78" s="414"/>
      <c r="C78" s="411"/>
      <c r="D78" s="412"/>
      <c r="E78" s="122"/>
      <c r="F78" s="123"/>
      <c r="G78" s="128"/>
      <c r="H78" s="132"/>
      <c r="I78" s="119"/>
      <c r="J78" s="124"/>
      <c r="K78" s="125"/>
      <c r="L78" s="58"/>
      <c r="M78" s="120"/>
      <c r="N78" s="121"/>
      <c r="O78" s="119"/>
      <c r="P78" s="127"/>
      <c r="Q78" s="119"/>
      <c r="R78" s="426"/>
      <c r="S78" s="120"/>
      <c r="T78" s="60"/>
      <c r="U78" s="426"/>
      <c r="V78" s="179"/>
      <c r="W78" s="157"/>
      <c r="X78" s="156"/>
      <c r="Y78" s="156"/>
      <c r="Z78" s="156"/>
      <c r="AA78" s="156"/>
      <c r="AB78" s="60"/>
      <c r="AC78" s="165"/>
      <c r="AD78" s="426"/>
      <c r="AE78" s="180"/>
      <c r="AF78" s="169"/>
      <c r="AG78" s="426"/>
      <c r="AH78" s="156"/>
      <c r="AI78" s="165"/>
      <c r="AJ78" s="168"/>
      <c r="AK78" s="180"/>
      <c r="AL78" s="169"/>
      <c r="AM78" s="168"/>
      <c r="AN78" s="219"/>
      <c r="AO78" s="164"/>
      <c r="AP78" s="156"/>
      <c r="AQ78" s="163"/>
      <c r="AR78" s="163"/>
      <c r="AS78" s="161"/>
      <c r="AT78" s="160"/>
      <c r="AU78" s="412"/>
      <c r="AV78" s="410"/>
      <c r="AW78" s="414"/>
      <c r="AX78" s="5"/>
      <c r="AY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</row>
    <row r="79" spans="1:128" ht="10.5" customHeight="1">
      <c r="A79" s="142"/>
      <c r="B79" s="414"/>
      <c r="C79" s="411" t="s">
        <v>48</v>
      </c>
      <c r="D79" s="412">
        <v>7</v>
      </c>
      <c r="E79" s="130"/>
      <c r="F79" s="132"/>
      <c r="G79" s="199"/>
      <c r="H79" s="197"/>
      <c r="I79" s="132"/>
      <c r="J79" s="133"/>
      <c r="K79" s="125"/>
      <c r="L79" s="58"/>
      <c r="M79" s="120"/>
      <c r="N79" s="121"/>
      <c r="O79" s="119"/>
      <c r="P79" s="127"/>
      <c r="Q79" s="119"/>
      <c r="R79" s="426"/>
      <c r="S79" s="120"/>
      <c r="T79" s="60"/>
      <c r="U79" s="426"/>
      <c r="V79" s="179"/>
      <c r="W79" s="157"/>
      <c r="X79" s="156"/>
      <c r="Y79" s="156"/>
      <c r="Z79" s="156"/>
      <c r="AA79" s="156"/>
      <c r="AB79" s="60"/>
      <c r="AC79" s="165"/>
      <c r="AD79" s="426"/>
      <c r="AE79" s="180"/>
      <c r="AF79" s="169"/>
      <c r="AG79" s="426"/>
      <c r="AH79" s="156"/>
      <c r="AI79" s="165"/>
      <c r="AJ79" s="168"/>
      <c r="AK79" s="180"/>
      <c r="AL79" s="169"/>
      <c r="AM79" s="168"/>
      <c r="AN79" s="219"/>
      <c r="AO79" s="166"/>
      <c r="AP79" s="163"/>
      <c r="AQ79" s="165"/>
      <c r="AR79" s="156"/>
      <c r="AS79" s="162"/>
      <c r="AT79" s="163"/>
      <c r="AU79" s="412">
        <v>2</v>
      </c>
      <c r="AV79" s="410" t="s">
        <v>171</v>
      </c>
      <c r="AW79" s="414"/>
      <c r="AX79" s="5"/>
      <c r="AY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</row>
    <row r="80" spans="1:128" ht="10.5" customHeight="1">
      <c r="A80" s="142"/>
      <c r="B80" s="414"/>
      <c r="C80" s="411"/>
      <c r="D80" s="412"/>
      <c r="E80" s="257"/>
      <c r="F80" s="119"/>
      <c r="G80" s="119"/>
      <c r="H80" s="127"/>
      <c r="I80" s="119"/>
      <c r="J80" s="121"/>
      <c r="K80" s="125"/>
      <c r="L80" s="61"/>
      <c r="M80" s="120"/>
      <c r="N80" s="121"/>
      <c r="O80" s="119"/>
      <c r="P80" s="127"/>
      <c r="Q80" s="119"/>
      <c r="R80" s="426"/>
      <c r="S80" s="120"/>
      <c r="T80" s="60"/>
      <c r="U80" s="426"/>
      <c r="V80" s="179"/>
      <c r="W80" s="157"/>
      <c r="X80" s="156"/>
      <c r="Y80" s="156"/>
      <c r="Z80" s="156"/>
      <c r="AA80" s="156"/>
      <c r="AB80" s="60"/>
      <c r="AC80" s="165"/>
      <c r="AD80" s="426"/>
      <c r="AE80" s="180"/>
      <c r="AF80" s="169"/>
      <c r="AG80" s="426"/>
      <c r="AH80" s="156"/>
      <c r="AI80" s="165"/>
      <c r="AJ80" s="168"/>
      <c r="AK80" s="180"/>
      <c r="AL80" s="169"/>
      <c r="AM80" s="168"/>
      <c r="AN80" s="219"/>
      <c r="AO80" s="157"/>
      <c r="AP80" s="156"/>
      <c r="AQ80" s="165"/>
      <c r="AR80" s="156"/>
      <c r="AS80" s="156"/>
      <c r="AT80" s="156"/>
      <c r="AU80" s="412"/>
      <c r="AV80" s="410"/>
      <c r="AW80" s="414"/>
      <c r="AX80" s="5"/>
      <c r="AY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</row>
    <row r="81" spans="1:128" ht="10.5" customHeight="1">
      <c r="A81" s="142"/>
      <c r="B81" s="414"/>
      <c r="C81" s="411" t="s">
        <v>30</v>
      </c>
      <c r="D81" s="412">
        <v>8</v>
      </c>
      <c r="E81" s="130"/>
      <c r="F81" s="132"/>
      <c r="G81" s="132"/>
      <c r="H81" s="129"/>
      <c r="I81" s="119"/>
      <c r="J81" s="121"/>
      <c r="K81" s="125"/>
      <c r="L81" s="61"/>
      <c r="M81" s="120"/>
      <c r="N81" s="121"/>
      <c r="O81" s="119"/>
      <c r="P81" s="127"/>
      <c r="Q81" s="119"/>
      <c r="R81" s="426"/>
      <c r="S81" s="120"/>
      <c r="T81" s="60"/>
      <c r="U81" s="426"/>
      <c r="V81" s="179"/>
      <c r="W81" s="157"/>
      <c r="X81" s="156"/>
      <c r="Y81" s="156"/>
      <c r="Z81" s="156"/>
      <c r="AA81" s="156"/>
      <c r="AB81" s="60"/>
      <c r="AC81" s="165"/>
      <c r="AD81" s="426"/>
      <c r="AE81" s="180"/>
      <c r="AF81" s="169"/>
      <c r="AG81" s="426"/>
      <c r="AH81" s="156"/>
      <c r="AI81" s="165"/>
      <c r="AJ81" s="168"/>
      <c r="AK81" s="180"/>
      <c r="AL81" s="169"/>
      <c r="AM81" s="61"/>
      <c r="AN81" s="219"/>
      <c r="AO81" s="157"/>
      <c r="AP81" s="156"/>
      <c r="AQ81" s="162"/>
      <c r="AR81" s="163"/>
      <c r="AS81" s="163"/>
      <c r="AT81" s="163"/>
      <c r="AU81" s="412">
        <v>1</v>
      </c>
      <c r="AV81" s="410" t="s">
        <v>172</v>
      </c>
      <c r="AW81" s="414"/>
      <c r="AX81" s="5"/>
      <c r="AY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</row>
    <row r="82" spans="1:128" ht="10.5" customHeight="1" thickBot="1">
      <c r="A82" s="142"/>
      <c r="B82" s="415"/>
      <c r="C82" s="411"/>
      <c r="D82" s="412"/>
      <c r="E82" s="257"/>
      <c r="F82" s="119"/>
      <c r="G82" s="119"/>
      <c r="H82" s="119"/>
      <c r="I82" s="119"/>
      <c r="J82" s="121"/>
      <c r="K82" s="125"/>
      <c r="L82" s="58"/>
      <c r="M82" s="120"/>
      <c r="N82" s="121"/>
      <c r="O82" s="119"/>
      <c r="P82" s="127"/>
      <c r="Q82" s="119"/>
      <c r="R82" s="426"/>
      <c r="S82" s="120"/>
      <c r="T82" s="60"/>
      <c r="U82" s="426"/>
      <c r="V82" s="179"/>
      <c r="W82" s="157"/>
      <c r="X82" s="156"/>
      <c r="Y82" s="156"/>
      <c r="Z82" s="165"/>
      <c r="AA82" s="156"/>
      <c r="AB82" s="60"/>
      <c r="AC82" s="165"/>
      <c r="AD82" s="426"/>
      <c r="AE82" s="180"/>
      <c r="AF82" s="169"/>
      <c r="AG82" s="426"/>
      <c r="AH82" s="156"/>
      <c r="AI82" s="165"/>
      <c r="AJ82" s="168"/>
      <c r="AK82" s="180"/>
      <c r="AL82" s="169"/>
      <c r="AM82" s="61"/>
      <c r="AN82" s="219"/>
      <c r="AO82" s="157"/>
      <c r="AP82" s="156"/>
      <c r="AQ82" s="156"/>
      <c r="AR82" s="156"/>
      <c r="AS82" s="156"/>
      <c r="AT82" s="156"/>
      <c r="AU82" s="412"/>
      <c r="AV82" s="410"/>
      <c r="AW82" s="415"/>
      <c r="AX82" s="5"/>
      <c r="AY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</row>
    <row r="83" spans="1:128" ht="10.5" customHeight="1">
      <c r="A83" s="142"/>
      <c r="B83" s="51"/>
      <c r="C83" s="408" t="s">
        <v>345</v>
      </c>
      <c r="D83" s="409" t="s">
        <v>36</v>
      </c>
      <c r="E83" s="130"/>
      <c r="F83" s="132"/>
      <c r="G83" s="132"/>
      <c r="H83" s="132"/>
      <c r="I83" s="132"/>
      <c r="J83" s="134"/>
      <c r="K83" s="216"/>
      <c r="L83" s="59"/>
      <c r="M83" s="131"/>
      <c r="N83" s="134"/>
      <c r="O83" s="132"/>
      <c r="P83" s="129"/>
      <c r="Q83" s="119"/>
      <c r="R83" s="426"/>
      <c r="S83" s="120"/>
      <c r="T83" s="60"/>
      <c r="U83" s="426"/>
      <c r="V83" s="179"/>
      <c r="W83" s="157"/>
      <c r="X83" s="156"/>
      <c r="Y83" s="156"/>
      <c r="Z83" s="165"/>
      <c r="AA83" s="156"/>
      <c r="AB83" s="60"/>
      <c r="AC83" s="165"/>
      <c r="AD83" s="426"/>
      <c r="AE83" s="180"/>
      <c r="AF83" s="169"/>
      <c r="AG83" s="426"/>
      <c r="AH83" s="156"/>
      <c r="AI83" s="162"/>
      <c r="AJ83" s="174"/>
      <c r="AK83" s="214"/>
      <c r="AL83" s="176"/>
      <c r="AM83" s="174"/>
      <c r="AN83" s="220"/>
      <c r="AO83" s="177"/>
      <c r="AP83" s="163"/>
      <c r="AQ83" s="163"/>
      <c r="AR83" s="163"/>
      <c r="AS83" s="163"/>
      <c r="AT83" s="163"/>
      <c r="AU83" s="409" t="s">
        <v>36</v>
      </c>
      <c r="AV83" s="408" t="s">
        <v>347</v>
      </c>
      <c r="AW83" s="43"/>
      <c r="AX83" s="5"/>
      <c r="AY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</row>
    <row r="84" spans="1:128" ht="10.5" customHeight="1">
      <c r="A84" s="142"/>
      <c r="B84" s="51"/>
      <c r="C84" s="408"/>
      <c r="D84" s="409"/>
      <c r="E84" s="257"/>
      <c r="F84" s="119"/>
      <c r="G84" s="119"/>
      <c r="H84" s="119"/>
      <c r="I84" s="119"/>
      <c r="J84" s="121"/>
      <c r="K84" s="125"/>
      <c r="L84" s="58"/>
      <c r="M84" s="120"/>
      <c r="N84" s="121"/>
      <c r="O84" s="119"/>
      <c r="P84" s="119"/>
      <c r="Q84" s="119"/>
      <c r="R84" s="426"/>
      <c r="S84" s="120"/>
      <c r="T84" s="60"/>
      <c r="U84" s="426"/>
      <c r="V84" s="179"/>
      <c r="W84" s="157"/>
      <c r="X84" s="156"/>
      <c r="Y84" s="156"/>
      <c r="Z84" s="165"/>
      <c r="AA84" s="156"/>
      <c r="AB84" s="60"/>
      <c r="AC84" s="165"/>
      <c r="AD84" s="426"/>
      <c r="AE84" s="180"/>
      <c r="AF84" s="169"/>
      <c r="AG84" s="426"/>
      <c r="AH84" s="156"/>
      <c r="AI84" s="156"/>
      <c r="AJ84" s="168"/>
      <c r="AK84" s="180"/>
      <c r="AL84" s="169"/>
      <c r="AM84" s="168"/>
      <c r="AN84" s="219"/>
      <c r="AO84" s="157"/>
      <c r="AP84" s="156"/>
      <c r="AQ84" s="156"/>
      <c r="AR84" s="156"/>
      <c r="AS84" s="156"/>
      <c r="AT84" s="156"/>
      <c r="AU84" s="409"/>
      <c r="AV84" s="408"/>
      <c r="AW84" s="43"/>
      <c r="AX84" s="5"/>
      <c r="AY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</row>
    <row r="85" spans="1:128" ht="10.5" customHeight="1">
      <c r="A85" s="142"/>
      <c r="B85" s="52"/>
      <c r="C85" s="408" t="s">
        <v>346</v>
      </c>
      <c r="D85" s="409" t="s">
        <v>36</v>
      </c>
      <c r="E85" s="257"/>
      <c r="F85" s="119"/>
      <c r="G85" s="119"/>
      <c r="H85" s="119"/>
      <c r="I85" s="119"/>
      <c r="J85" s="121"/>
      <c r="K85" s="125"/>
      <c r="L85" s="119"/>
      <c r="M85" s="120"/>
      <c r="N85" s="121"/>
      <c r="O85" s="119"/>
      <c r="P85" s="119"/>
      <c r="Q85" s="119"/>
      <c r="R85" s="426"/>
      <c r="S85" s="120"/>
      <c r="T85" s="60"/>
      <c r="U85" s="426"/>
      <c r="V85" s="156"/>
      <c r="W85" s="158"/>
      <c r="X85" s="160"/>
      <c r="Y85" s="160"/>
      <c r="Z85" s="160"/>
      <c r="AA85" s="160"/>
      <c r="AB85" s="159"/>
      <c r="AC85" s="165"/>
      <c r="AD85" s="426"/>
      <c r="AE85" s="180"/>
      <c r="AF85" s="169"/>
      <c r="AG85" s="426"/>
      <c r="AH85" s="156"/>
      <c r="AI85" s="156"/>
      <c r="AJ85" s="156"/>
      <c r="AK85" s="157"/>
      <c r="AL85" s="60"/>
      <c r="AM85" s="156"/>
      <c r="AN85" s="53"/>
      <c r="AO85" s="157"/>
      <c r="AP85" s="156"/>
      <c r="AQ85" s="156"/>
      <c r="AR85" s="156"/>
      <c r="AS85" s="156"/>
      <c r="AT85" s="156"/>
      <c r="AU85" s="409" t="s">
        <v>36</v>
      </c>
      <c r="AV85" s="408" t="s">
        <v>348</v>
      </c>
      <c r="AW85" s="43"/>
      <c r="AX85" s="5"/>
      <c r="AY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</row>
    <row r="86" spans="1:128" ht="10.5" customHeight="1" thickBot="1">
      <c r="A86" s="142"/>
      <c r="B86" s="52"/>
      <c r="C86" s="408"/>
      <c r="D86" s="409"/>
      <c r="E86" s="122"/>
      <c r="F86" s="123"/>
      <c r="G86" s="123"/>
      <c r="H86" s="123"/>
      <c r="I86" s="123"/>
      <c r="J86" s="204"/>
      <c r="K86" s="217"/>
      <c r="L86" s="123"/>
      <c r="M86" s="202"/>
      <c r="N86" s="204"/>
      <c r="O86" s="123"/>
      <c r="P86" s="197"/>
      <c r="Q86" s="119"/>
      <c r="R86" s="426"/>
      <c r="S86" s="120"/>
      <c r="T86" s="60"/>
      <c r="U86" s="426"/>
      <c r="V86" s="179"/>
      <c r="W86" s="157"/>
      <c r="X86" s="156"/>
      <c r="Y86" s="156"/>
      <c r="Z86" s="156"/>
      <c r="AA86" s="156"/>
      <c r="AB86" s="60"/>
      <c r="AC86" s="165"/>
      <c r="AD86" s="426"/>
      <c r="AE86" s="157"/>
      <c r="AF86" s="60"/>
      <c r="AG86" s="426"/>
      <c r="AH86" s="156"/>
      <c r="AI86" s="161"/>
      <c r="AJ86" s="160"/>
      <c r="AK86" s="213"/>
      <c r="AL86" s="159"/>
      <c r="AM86" s="160"/>
      <c r="AN86" s="222"/>
      <c r="AO86" s="213"/>
      <c r="AP86" s="160"/>
      <c r="AQ86" s="160"/>
      <c r="AR86" s="160"/>
      <c r="AS86" s="160"/>
      <c r="AT86" s="160"/>
      <c r="AU86" s="409"/>
      <c r="AV86" s="408"/>
      <c r="AW86" s="43"/>
      <c r="AX86" s="5"/>
      <c r="AY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</row>
    <row r="87" spans="1:128" ht="10.5" customHeight="1">
      <c r="A87" s="142"/>
      <c r="B87" s="413" t="s">
        <v>97</v>
      </c>
      <c r="C87" s="411" t="s">
        <v>101</v>
      </c>
      <c r="D87" s="412">
        <v>1</v>
      </c>
      <c r="E87" s="257"/>
      <c r="F87" s="119"/>
      <c r="G87" s="119"/>
      <c r="H87" s="119"/>
      <c r="I87" s="119"/>
      <c r="J87" s="121"/>
      <c r="K87" s="125"/>
      <c r="L87" s="119"/>
      <c r="M87" s="120"/>
      <c r="N87" s="121"/>
      <c r="O87" s="119"/>
      <c r="P87" s="127"/>
      <c r="Q87" s="119"/>
      <c r="R87" s="426"/>
      <c r="S87" s="120"/>
      <c r="T87" s="60"/>
      <c r="U87" s="426"/>
      <c r="V87" s="179"/>
      <c r="W87" s="157"/>
      <c r="X87" s="156"/>
      <c r="Y87" s="156"/>
      <c r="Z87" s="156"/>
      <c r="AA87" s="156"/>
      <c r="AB87" s="60"/>
      <c r="AC87" s="165"/>
      <c r="AD87" s="426"/>
      <c r="AE87" s="157"/>
      <c r="AF87" s="60"/>
      <c r="AG87" s="426"/>
      <c r="AH87" s="156"/>
      <c r="AI87" s="207"/>
      <c r="AJ87" s="42"/>
      <c r="AK87" s="212"/>
      <c r="AL87" s="139"/>
      <c r="AM87" s="42"/>
      <c r="AN87" s="53"/>
      <c r="AO87" s="157"/>
      <c r="AP87" s="156"/>
      <c r="AQ87" s="156"/>
      <c r="AR87" s="156"/>
      <c r="AS87" s="156"/>
      <c r="AT87" s="156"/>
      <c r="AU87" s="412">
        <v>8</v>
      </c>
      <c r="AV87" s="410" t="s">
        <v>157</v>
      </c>
      <c r="AW87" s="413" t="s">
        <v>192</v>
      </c>
      <c r="AX87" s="5"/>
      <c r="AY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</row>
    <row r="88" spans="1:128" ht="10.5" customHeight="1" thickBot="1">
      <c r="A88" s="142"/>
      <c r="B88" s="414"/>
      <c r="C88" s="411"/>
      <c r="D88" s="412"/>
      <c r="E88" s="122"/>
      <c r="F88" s="123"/>
      <c r="G88" s="123"/>
      <c r="H88" s="197"/>
      <c r="I88" s="119"/>
      <c r="J88" s="121"/>
      <c r="K88" s="125"/>
      <c r="L88" s="61"/>
      <c r="M88" s="126"/>
      <c r="N88" s="121"/>
      <c r="O88" s="119"/>
      <c r="P88" s="127"/>
      <c r="Q88" s="119"/>
      <c r="R88" s="426"/>
      <c r="S88" s="120"/>
      <c r="T88" s="60"/>
      <c r="U88" s="426"/>
      <c r="V88" s="179"/>
      <c r="W88" s="157"/>
      <c r="X88" s="156"/>
      <c r="Y88" s="156"/>
      <c r="Z88" s="156"/>
      <c r="AA88" s="156"/>
      <c r="AB88" s="60"/>
      <c r="AC88" s="165"/>
      <c r="AD88" s="426"/>
      <c r="AE88" s="157"/>
      <c r="AF88" s="60"/>
      <c r="AG88" s="426"/>
      <c r="AH88" s="156"/>
      <c r="AI88" s="207"/>
      <c r="AJ88" s="42"/>
      <c r="AK88" s="212"/>
      <c r="AL88" s="139"/>
      <c r="AM88" s="61"/>
      <c r="AN88" s="53"/>
      <c r="AO88" s="157"/>
      <c r="AP88" s="156"/>
      <c r="AQ88" s="161"/>
      <c r="AR88" s="160"/>
      <c r="AS88" s="160"/>
      <c r="AT88" s="160"/>
      <c r="AU88" s="412"/>
      <c r="AV88" s="410"/>
      <c r="AW88" s="414"/>
      <c r="AX88" s="5"/>
      <c r="AY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</row>
    <row r="89" spans="1:128" ht="10.5" customHeight="1">
      <c r="A89" s="142"/>
      <c r="B89" s="414"/>
      <c r="C89" s="411" t="s">
        <v>336</v>
      </c>
      <c r="D89" s="412">
        <v>2</v>
      </c>
      <c r="E89" s="257"/>
      <c r="F89" s="119"/>
      <c r="G89" s="119"/>
      <c r="H89" s="127"/>
      <c r="I89" s="119"/>
      <c r="J89" s="121"/>
      <c r="K89" s="125"/>
      <c r="L89" s="61"/>
      <c r="M89" s="126"/>
      <c r="N89" s="121"/>
      <c r="O89" s="119"/>
      <c r="P89" s="127"/>
      <c r="Q89" s="119"/>
      <c r="R89" s="426"/>
      <c r="S89" s="120"/>
      <c r="T89" s="60"/>
      <c r="U89" s="426"/>
      <c r="V89" s="179"/>
      <c r="W89" s="157"/>
      <c r="X89" s="156"/>
      <c r="Y89" s="419" t="s">
        <v>237</v>
      </c>
      <c r="Z89" s="420"/>
      <c r="AA89" s="156"/>
      <c r="AB89" s="60"/>
      <c r="AC89" s="165"/>
      <c r="AD89" s="426"/>
      <c r="AE89" s="157"/>
      <c r="AF89" s="60"/>
      <c r="AG89" s="426"/>
      <c r="AH89" s="156"/>
      <c r="AI89" s="207"/>
      <c r="AJ89" s="42"/>
      <c r="AK89" s="212"/>
      <c r="AL89" s="139"/>
      <c r="AM89" s="61"/>
      <c r="AN89" s="53"/>
      <c r="AO89" s="157"/>
      <c r="AP89" s="156"/>
      <c r="AQ89" s="165"/>
      <c r="AR89" s="156"/>
      <c r="AS89" s="156"/>
      <c r="AT89" s="156"/>
      <c r="AU89" s="412">
        <v>7</v>
      </c>
      <c r="AV89" s="410" t="s">
        <v>158</v>
      </c>
      <c r="AW89" s="414"/>
      <c r="AX89" s="5"/>
      <c r="AY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</row>
    <row r="90" spans="1:128" ht="10.5" customHeight="1">
      <c r="A90" s="142"/>
      <c r="B90" s="414"/>
      <c r="C90" s="411"/>
      <c r="D90" s="412"/>
      <c r="E90" s="122"/>
      <c r="F90" s="123"/>
      <c r="G90" s="128"/>
      <c r="H90" s="129"/>
      <c r="I90" s="123"/>
      <c r="J90" s="205"/>
      <c r="K90" s="125"/>
      <c r="L90" s="119"/>
      <c r="M90" s="120"/>
      <c r="N90" s="121"/>
      <c r="O90" s="119"/>
      <c r="P90" s="127"/>
      <c r="Q90" s="119"/>
      <c r="R90" s="426"/>
      <c r="S90" s="120"/>
      <c r="T90" s="60"/>
      <c r="U90" s="426"/>
      <c r="V90" s="179"/>
      <c r="W90" s="157"/>
      <c r="X90" s="156"/>
      <c r="Y90" s="421"/>
      <c r="Z90" s="422"/>
      <c r="AA90" s="156"/>
      <c r="AB90" s="60"/>
      <c r="AC90" s="165"/>
      <c r="AD90" s="426"/>
      <c r="AE90" s="157"/>
      <c r="AF90" s="60"/>
      <c r="AG90" s="426"/>
      <c r="AH90" s="156"/>
      <c r="AI90" s="165"/>
      <c r="AJ90" s="156"/>
      <c r="AK90" s="157"/>
      <c r="AL90" s="60"/>
      <c r="AM90" s="61"/>
      <c r="AN90" s="53"/>
      <c r="AO90" s="158"/>
      <c r="AP90" s="160"/>
      <c r="AQ90" s="165"/>
      <c r="AR90" s="156"/>
      <c r="AS90" s="161"/>
      <c r="AT90" s="160"/>
      <c r="AU90" s="412"/>
      <c r="AV90" s="410"/>
      <c r="AW90" s="414"/>
      <c r="AX90" s="5"/>
      <c r="AY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</row>
    <row r="91" spans="1:128" ht="10.5" customHeight="1">
      <c r="A91" s="142"/>
      <c r="B91" s="414"/>
      <c r="C91" s="411" t="s">
        <v>102</v>
      </c>
      <c r="D91" s="412">
        <v>3</v>
      </c>
      <c r="E91" s="130"/>
      <c r="F91" s="132"/>
      <c r="G91" s="198"/>
      <c r="H91" s="123"/>
      <c r="I91" s="119"/>
      <c r="J91" s="124"/>
      <c r="K91" s="125"/>
      <c r="L91" s="119"/>
      <c r="M91" s="120"/>
      <c r="N91" s="121"/>
      <c r="O91" s="119"/>
      <c r="P91" s="127"/>
      <c r="Q91" s="119"/>
      <c r="R91" s="426"/>
      <c r="S91" s="120"/>
      <c r="T91" s="60"/>
      <c r="U91" s="426"/>
      <c r="V91" s="179"/>
      <c r="W91" s="157"/>
      <c r="X91" s="156"/>
      <c r="Y91" s="421"/>
      <c r="Z91" s="422"/>
      <c r="AA91" s="156"/>
      <c r="AB91" s="60"/>
      <c r="AC91" s="165"/>
      <c r="AD91" s="426"/>
      <c r="AE91" s="157"/>
      <c r="AF91" s="60"/>
      <c r="AG91" s="426"/>
      <c r="AH91" s="156"/>
      <c r="AI91" s="165"/>
      <c r="AJ91" s="156"/>
      <c r="AK91" s="157"/>
      <c r="AL91" s="60"/>
      <c r="AM91" s="156"/>
      <c r="AN91" s="53"/>
      <c r="AO91" s="164"/>
      <c r="AP91" s="156"/>
      <c r="AQ91" s="160"/>
      <c r="AR91" s="160"/>
      <c r="AS91" s="162"/>
      <c r="AT91" s="163"/>
      <c r="AU91" s="412">
        <v>6</v>
      </c>
      <c r="AV91" s="410" t="s">
        <v>159</v>
      </c>
      <c r="AW91" s="414"/>
      <c r="AX91" s="5"/>
      <c r="AY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</row>
    <row r="92" spans="1:128" ht="10.5" customHeight="1">
      <c r="A92" s="142"/>
      <c r="B92" s="414"/>
      <c r="C92" s="411"/>
      <c r="D92" s="412"/>
      <c r="E92" s="257"/>
      <c r="F92" s="119"/>
      <c r="G92" s="119"/>
      <c r="H92" s="119"/>
      <c r="I92" s="119"/>
      <c r="J92" s="124"/>
      <c r="K92" s="218"/>
      <c r="L92" s="132"/>
      <c r="M92" s="120"/>
      <c r="N92" s="121"/>
      <c r="O92" s="119"/>
      <c r="P92" s="127"/>
      <c r="Q92" s="119"/>
      <c r="R92" s="426"/>
      <c r="S92" s="120"/>
      <c r="T92" s="60"/>
      <c r="U92" s="426"/>
      <c r="V92" s="179"/>
      <c r="W92" s="157"/>
      <c r="X92" s="156"/>
      <c r="Y92" s="421"/>
      <c r="Z92" s="422"/>
      <c r="AA92" s="156"/>
      <c r="AB92" s="60"/>
      <c r="AC92" s="165"/>
      <c r="AD92" s="426"/>
      <c r="AE92" s="157"/>
      <c r="AF92" s="60"/>
      <c r="AG92" s="426"/>
      <c r="AH92" s="156"/>
      <c r="AI92" s="165"/>
      <c r="AJ92" s="156"/>
      <c r="AK92" s="157"/>
      <c r="AL92" s="60"/>
      <c r="AM92" s="156"/>
      <c r="AN92" s="53"/>
      <c r="AO92" s="164"/>
      <c r="AP92" s="156"/>
      <c r="AQ92" s="156"/>
      <c r="AR92" s="156"/>
      <c r="AS92" s="156"/>
      <c r="AT92" s="156"/>
      <c r="AU92" s="412"/>
      <c r="AV92" s="410"/>
      <c r="AW92" s="414"/>
      <c r="AX92" s="5"/>
      <c r="AY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</row>
    <row r="93" spans="1:128" ht="10.5" customHeight="1">
      <c r="A93" s="142"/>
      <c r="B93" s="414"/>
      <c r="C93" s="411" t="s">
        <v>103</v>
      </c>
      <c r="D93" s="412">
        <v>4</v>
      </c>
      <c r="E93" s="257"/>
      <c r="F93" s="119"/>
      <c r="G93" s="119"/>
      <c r="H93" s="119"/>
      <c r="I93" s="119"/>
      <c r="J93" s="124"/>
      <c r="K93" s="125"/>
      <c r="L93" s="127"/>
      <c r="M93" s="120"/>
      <c r="N93" s="121"/>
      <c r="O93" s="119"/>
      <c r="P93" s="127"/>
      <c r="Q93" s="119"/>
      <c r="R93" s="426"/>
      <c r="S93" s="120"/>
      <c r="T93" s="60"/>
      <c r="U93" s="426"/>
      <c r="V93" s="181"/>
      <c r="W93" s="180"/>
      <c r="X93" s="168"/>
      <c r="Y93" s="421"/>
      <c r="Z93" s="422"/>
      <c r="AA93" s="156"/>
      <c r="AB93" s="60"/>
      <c r="AC93" s="165"/>
      <c r="AD93" s="426"/>
      <c r="AE93" s="157"/>
      <c r="AF93" s="60"/>
      <c r="AG93" s="426"/>
      <c r="AH93" s="156"/>
      <c r="AI93" s="165"/>
      <c r="AJ93" s="156"/>
      <c r="AK93" s="157"/>
      <c r="AL93" s="60"/>
      <c r="AM93" s="161"/>
      <c r="AN93" s="222"/>
      <c r="AO93" s="164"/>
      <c r="AP93" s="156"/>
      <c r="AQ93" s="156"/>
      <c r="AR93" s="156"/>
      <c r="AS93" s="156"/>
      <c r="AT93" s="156"/>
      <c r="AU93" s="412">
        <v>5</v>
      </c>
      <c r="AV93" s="410" t="s">
        <v>160</v>
      </c>
      <c r="AW93" s="414"/>
      <c r="AX93" s="5"/>
      <c r="AY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</row>
    <row r="94" spans="1:128" ht="10.5" customHeight="1">
      <c r="A94" s="142"/>
      <c r="B94" s="414"/>
      <c r="C94" s="411"/>
      <c r="D94" s="412"/>
      <c r="E94" s="122"/>
      <c r="F94" s="123"/>
      <c r="G94" s="128"/>
      <c r="H94" s="132"/>
      <c r="I94" s="119"/>
      <c r="J94" s="124"/>
      <c r="K94" s="125"/>
      <c r="L94" s="127"/>
      <c r="M94" s="120"/>
      <c r="N94" s="121"/>
      <c r="O94" s="119"/>
      <c r="P94" s="127"/>
      <c r="Q94" s="119"/>
      <c r="R94" s="426"/>
      <c r="S94" s="120"/>
      <c r="T94" s="60"/>
      <c r="U94" s="426"/>
      <c r="V94" s="181"/>
      <c r="W94" s="180"/>
      <c r="X94" s="168"/>
      <c r="Y94" s="421"/>
      <c r="Z94" s="422"/>
      <c r="AA94" s="156"/>
      <c r="AB94" s="60"/>
      <c r="AC94" s="165"/>
      <c r="AD94" s="426"/>
      <c r="AE94" s="157"/>
      <c r="AF94" s="60"/>
      <c r="AG94" s="426"/>
      <c r="AH94" s="156"/>
      <c r="AI94" s="165"/>
      <c r="AJ94" s="156"/>
      <c r="AK94" s="157"/>
      <c r="AL94" s="60"/>
      <c r="AM94" s="165"/>
      <c r="AN94" s="53"/>
      <c r="AO94" s="164"/>
      <c r="AP94" s="156"/>
      <c r="AQ94" s="163"/>
      <c r="AR94" s="163"/>
      <c r="AS94" s="161"/>
      <c r="AT94" s="160"/>
      <c r="AU94" s="412"/>
      <c r="AV94" s="410"/>
      <c r="AW94" s="414"/>
      <c r="AX94" s="5"/>
      <c r="AY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</row>
    <row r="95" spans="1:128" ht="10.5" customHeight="1">
      <c r="A95" s="142"/>
      <c r="B95" s="414"/>
      <c r="C95" s="411" t="s">
        <v>104</v>
      </c>
      <c r="D95" s="412">
        <v>5</v>
      </c>
      <c r="E95" s="130"/>
      <c r="F95" s="132"/>
      <c r="G95" s="199"/>
      <c r="H95" s="197"/>
      <c r="I95" s="132"/>
      <c r="J95" s="133"/>
      <c r="K95" s="125"/>
      <c r="L95" s="127"/>
      <c r="M95" s="120"/>
      <c r="N95" s="121"/>
      <c r="O95" s="119"/>
      <c r="P95" s="127"/>
      <c r="Q95" s="119"/>
      <c r="R95" s="426"/>
      <c r="S95" s="120"/>
      <c r="T95" s="60"/>
      <c r="U95" s="426"/>
      <c r="V95" s="181"/>
      <c r="W95" s="180"/>
      <c r="X95" s="168"/>
      <c r="Y95" s="421"/>
      <c r="Z95" s="422"/>
      <c r="AA95" s="156"/>
      <c r="AB95" s="60"/>
      <c r="AC95" s="165"/>
      <c r="AD95" s="426"/>
      <c r="AE95" s="157"/>
      <c r="AF95" s="60"/>
      <c r="AG95" s="426"/>
      <c r="AH95" s="156"/>
      <c r="AI95" s="165"/>
      <c r="AJ95" s="156"/>
      <c r="AK95" s="157"/>
      <c r="AL95" s="60"/>
      <c r="AM95" s="165"/>
      <c r="AN95" s="53"/>
      <c r="AO95" s="166"/>
      <c r="AP95" s="163"/>
      <c r="AQ95" s="165"/>
      <c r="AR95" s="156"/>
      <c r="AS95" s="162"/>
      <c r="AT95" s="163"/>
      <c r="AU95" s="412">
        <v>4</v>
      </c>
      <c r="AV95" s="410" t="s">
        <v>161</v>
      </c>
      <c r="AW95" s="414"/>
      <c r="AX95" s="5"/>
      <c r="AY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</row>
    <row r="96" spans="1:128" ht="10.5" customHeight="1">
      <c r="A96" s="142"/>
      <c r="B96" s="414"/>
      <c r="C96" s="411"/>
      <c r="D96" s="412"/>
      <c r="E96" s="257"/>
      <c r="F96" s="119"/>
      <c r="G96" s="119"/>
      <c r="H96" s="127"/>
      <c r="I96" s="119"/>
      <c r="J96" s="121"/>
      <c r="K96" s="125"/>
      <c r="L96" s="127"/>
      <c r="M96" s="120"/>
      <c r="N96" s="121"/>
      <c r="O96" s="119"/>
      <c r="P96" s="127"/>
      <c r="Q96" s="119"/>
      <c r="R96" s="426"/>
      <c r="S96" s="120"/>
      <c r="T96" s="60"/>
      <c r="U96" s="426"/>
      <c r="V96" s="181"/>
      <c r="W96" s="180"/>
      <c r="X96" s="168"/>
      <c r="Y96" s="421"/>
      <c r="Z96" s="422"/>
      <c r="AA96" s="156"/>
      <c r="AB96" s="60"/>
      <c r="AC96" s="165"/>
      <c r="AD96" s="426"/>
      <c r="AE96" s="157"/>
      <c r="AF96" s="60"/>
      <c r="AG96" s="426"/>
      <c r="AH96" s="156"/>
      <c r="AI96" s="165"/>
      <c r="AJ96" s="156"/>
      <c r="AK96" s="157"/>
      <c r="AL96" s="60"/>
      <c r="AM96" s="165"/>
      <c r="AN96" s="53"/>
      <c r="AO96" s="157"/>
      <c r="AP96" s="156"/>
      <c r="AQ96" s="165"/>
      <c r="AR96" s="156"/>
      <c r="AS96" s="156"/>
      <c r="AT96" s="156"/>
      <c r="AU96" s="412"/>
      <c r="AV96" s="410"/>
      <c r="AW96" s="414"/>
      <c r="AX96" s="5"/>
      <c r="AY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</row>
    <row r="97" spans="1:128" ht="10.5" customHeight="1">
      <c r="A97" s="142"/>
      <c r="B97" s="414"/>
      <c r="C97" s="411" t="s">
        <v>105</v>
      </c>
      <c r="D97" s="412">
        <v>6</v>
      </c>
      <c r="E97" s="130"/>
      <c r="F97" s="132"/>
      <c r="G97" s="132"/>
      <c r="H97" s="129"/>
      <c r="I97" s="119"/>
      <c r="J97" s="121"/>
      <c r="K97" s="416" t="s">
        <v>93</v>
      </c>
      <c r="L97" s="127"/>
      <c r="M97" s="120"/>
      <c r="N97" s="121"/>
      <c r="O97" s="119"/>
      <c r="P97" s="127"/>
      <c r="Q97" s="119"/>
      <c r="R97" s="426"/>
      <c r="S97" s="120"/>
      <c r="T97" s="60"/>
      <c r="U97" s="426"/>
      <c r="V97" s="181"/>
      <c r="W97" s="180"/>
      <c r="X97" s="168"/>
      <c r="Y97" s="421"/>
      <c r="Z97" s="422"/>
      <c r="AA97" s="156"/>
      <c r="AB97" s="60"/>
      <c r="AC97" s="165"/>
      <c r="AD97" s="426"/>
      <c r="AE97" s="157"/>
      <c r="AF97" s="60"/>
      <c r="AG97" s="426"/>
      <c r="AH97" s="156"/>
      <c r="AI97" s="165"/>
      <c r="AJ97" s="156"/>
      <c r="AK97" s="157"/>
      <c r="AL97" s="60"/>
      <c r="AM97" s="165"/>
      <c r="AN97" s="418" t="s">
        <v>198</v>
      </c>
      <c r="AO97" s="157"/>
      <c r="AP97" s="156"/>
      <c r="AQ97" s="162"/>
      <c r="AR97" s="163"/>
      <c r="AS97" s="163"/>
      <c r="AT97" s="163"/>
      <c r="AU97" s="412">
        <v>3</v>
      </c>
      <c r="AV97" s="410" t="s">
        <v>162</v>
      </c>
      <c r="AW97" s="414"/>
      <c r="AX97" s="5"/>
      <c r="AY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</row>
    <row r="98" spans="1:128" ht="10.5" customHeight="1" thickBot="1">
      <c r="A98" s="142"/>
      <c r="B98" s="414"/>
      <c r="C98" s="411"/>
      <c r="D98" s="412"/>
      <c r="E98" s="119"/>
      <c r="F98" s="119"/>
      <c r="G98" s="119"/>
      <c r="H98" s="119"/>
      <c r="I98" s="119"/>
      <c r="J98" s="121"/>
      <c r="K98" s="416"/>
      <c r="L98" s="127"/>
      <c r="M98" s="202"/>
      <c r="N98" s="205"/>
      <c r="O98" s="119"/>
      <c r="P98" s="127"/>
      <c r="Q98" s="119"/>
      <c r="R98" s="427"/>
      <c r="S98" s="120"/>
      <c r="T98" s="60"/>
      <c r="U98" s="427"/>
      <c r="V98" s="181"/>
      <c r="W98" s="180"/>
      <c r="X98" s="168"/>
      <c r="Y98" s="421"/>
      <c r="Z98" s="422"/>
      <c r="AA98" s="156"/>
      <c r="AB98" s="60"/>
      <c r="AC98" s="165"/>
      <c r="AD98" s="427"/>
      <c r="AE98" s="157"/>
      <c r="AF98" s="60"/>
      <c r="AG98" s="427"/>
      <c r="AH98" s="156"/>
      <c r="AI98" s="165"/>
      <c r="AJ98" s="156"/>
      <c r="AK98" s="158"/>
      <c r="AL98" s="159"/>
      <c r="AM98" s="165"/>
      <c r="AN98" s="418"/>
      <c r="AO98" s="157"/>
      <c r="AP98" s="156"/>
      <c r="AQ98" s="156"/>
      <c r="AR98" s="156"/>
      <c r="AS98" s="156"/>
      <c r="AT98" s="156"/>
      <c r="AU98" s="412"/>
      <c r="AV98" s="410"/>
      <c r="AW98" s="414"/>
      <c r="AX98" s="5"/>
      <c r="AY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</row>
    <row r="99" spans="1:128" ht="10.5" customHeight="1">
      <c r="A99" s="142"/>
      <c r="B99" s="414"/>
      <c r="C99" s="411" t="s">
        <v>106</v>
      </c>
      <c r="D99" s="412">
        <v>7</v>
      </c>
      <c r="E99" s="257"/>
      <c r="F99" s="119"/>
      <c r="G99" s="119"/>
      <c r="H99" s="119"/>
      <c r="I99" s="119"/>
      <c r="J99" s="121"/>
      <c r="K99" s="125"/>
      <c r="L99" s="56"/>
      <c r="M99" s="120"/>
      <c r="N99" s="124"/>
      <c r="O99" s="119"/>
      <c r="P99" s="127"/>
      <c r="Q99" s="119"/>
      <c r="R99" s="58"/>
      <c r="S99" s="120"/>
      <c r="T99" s="60"/>
      <c r="U99" s="168"/>
      <c r="V99" s="181"/>
      <c r="W99" s="180"/>
      <c r="X99" s="168"/>
      <c r="Y99" s="421"/>
      <c r="Z99" s="422"/>
      <c r="AA99" s="156"/>
      <c r="AB99" s="60"/>
      <c r="AC99" s="165"/>
      <c r="AD99" s="168"/>
      <c r="AE99" s="157"/>
      <c r="AF99" s="60"/>
      <c r="AG99" s="168"/>
      <c r="AH99" s="156"/>
      <c r="AI99" s="165"/>
      <c r="AJ99" s="168"/>
      <c r="AK99" s="172"/>
      <c r="AL99" s="169"/>
      <c r="AM99" s="171"/>
      <c r="AN99" s="219"/>
      <c r="AO99" s="157"/>
      <c r="AP99" s="156"/>
      <c r="AQ99" s="156"/>
      <c r="AR99" s="156"/>
      <c r="AS99" s="156"/>
      <c r="AT99" s="156"/>
      <c r="AU99" s="412">
        <v>2</v>
      </c>
      <c r="AV99" s="410" t="s">
        <v>163</v>
      </c>
      <c r="AW99" s="414"/>
      <c r="AX99" s="5"/>
      <c r="AY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</row>
    <row r="100" spans="1:128" ht="10.5" customHeight="1">
      <c r="A100" s="142"/>
      <c r="B100" s="414"/>
      <c r="C100" s="411"/>
      <c r="D100" s="412"/>
      <c r="E100" s="122"/>
      <c r="F100" s="123"/>
      <c r="G100" s="123"/>
      <c r="H100" s="197"/>
      <c r="I100" s="119"/>
      <c r="J100" s="121"/>
      <c r="K100" s="125"/>
      <c r="L100" s="56"/>
      <c r="M100" s="120"/>
      <c r="N100" s="124"/>
      <c r="O100" s="119"/>
      <c r="P100" s="127"/>
      <c r="Q100" s="119"/>
      <c r="R100" s="58"/>
      <c r="S100" s="120"/>
      <c r="T100" s="60"/>
      <c r="U100" s="168"/>
      <c r="V100" s="181"/>
      <c r="W100" s="180"/>
      <c r="X100" s="168"/>
      <c r="Y100" s="421"/>
      <c r="Z100" s="422"/>
      <c r="AA100" s="156"/>
      <c r="AB100" s="60"/>
      <c r="AC100" s="165"/>
      <c r="AD100" s="168"/>
      <c r="AE100" s="157"/>
      <c r="AF100" s="60"/>
      <c r="AG100" s="168"/>
      <c r="AH100" s="156"/>
      <c r="AI100" s="165"/>
      <c r="AJ100" s="168"/>
      <c r="AK100" s="172"/>
      <c r="AL100" s="169"/>
      <c r="AM100" s="171"/>
      <c r="AN100" s="219"/>
      <c r="AO100" s="157"/>
      <c r="AP100" s="156"/>
      <c r="AQ100" s="161"/>
      <c r="AR100" s="160"/>
      <c r="AS100" s="160"/>
      <c r="AT100" s="160"/>
      <c r="AU100" s="412"/>
      <c r="AV100" s="410"/>
      <c r="AW100" s="414"/>
      <c r="AX100" s="5"/>
      <c r="AY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</row>
    <row r="101" spans="1:128" ht="10.5" customHeight="1">
      <c r="A101" s="142"/>
      <c r="B101" s="414"/>
      <c r="C101" s="411" t="s">
        <v>107</v>
      </c>
      <c r="D101" s="412">
        <v>8</v>
      </c>
      <c r="E101" s="130"/>
      <c r="F101" s="132"/>
      <c r="G101" s="132"/>
      <c r="H101" s="129"/>
      <c r="I101" s="123"/>
      <c r="J101" s="205"/>
      <c r="K101" s="125"/>
      <c r="L101" s="56"/>
      <c r="M101" s="120"/>
      <c r="N101" s="124"/>
      <c r="O101" s="119"/>
      <c r="P101" s="127"/>
      <c r="Q101" s="119"/>
      <c r="R101" s="119"/>
      <c r="S101" s="120"/>
      <c r="T101" s="60"/>
      <c r="U101" s="156"/>
      <c r="V101" s="181"/>
      <c r="W101" s="180"/>
      <c r="X101" s="168"/>
      <c r="Y101" s="421"/>
      <c r="Z101" s="422"/>
      <c r="AA101" s="156"/>
      <c r="AB101" s="60"/>
      <c r="AC101" s="171"/>
      <c r="AD101" s="168"/>
      <c r="AE101" s="157"/>
      <c r="AF101" s="60"/>
      <c r="AG101" s="156"/>
      <c r="AH101" s="156"/>
      <c r="AI101" s="165"/>
      <c r="AJ101" s="168"/>
      <c r="AK101" s="172"/>
      <c r="AL101" s="169"/>
      <c r="AM101" s="171"/>
      <c r="AN101" s="219"/>
      <c r="AO101" s="158"/>
      <c r="AP101" s="160"/>
      <c r="AQ101" s="162"/>
      <c r="AR101" s="163"/>
      <c r="AS101" s="163"/>
      <c r="AT101" s="163"/>
      <c r="AU101" s="412">
        <v>1</v>
      </c>
      <c r="AV101" s="410" t="s">
        <v>164</v>
      </c>
      <c r="AW101" s="414"/>
      <c r="AX101" s="5"/>
      <c r="AY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</row>
    <row r="102" spans="1:128" ht="10.5" customHeight="1" thickBot="1">
      <c r="A102" s="142"/>
      <c r="B102" s="415"/>
      <c r="C102" s="411"/>
      <c r="D102" s="412"/>
      <c r="E102" s="257"/>
      <c r="F102" s="119"/>
      <c r="G102" s="119"/>
      <c r="H102" s="119"/>
      <c r="I102" s="119"/>
      <c r="J102" s="124"/>
      <c r="K102" s="216"/>
      <c r="L102" s="57"/>
      <c r="M102" s="120"/>
      <c r="N102" s="124"/>
      <c r="O102" s="119"/>
      <c r="P102" s="127"/>
      <c r="Q102" s="119"/>
      <c r="R102" s="119"/>
      <c r="S102" s="120"/>
      <c r="T102" s="60"/>
      <c r="U102" s="156"/>
      <c r="V102" s="181"/>
      <c r="W102" s="180"/>
      <c r="X102" s="168"/>
      <c r="Y102" s="421"/>
      <c r="Z102" s="422"/>
      <c r="AA102" s="156"/>
      <c r="AB102" s="60"/>
      <c r="AC102" s="171"/>
      <c r="AD102" s="168"/>
      <c r="AE102" s="157"/>
      <c r="AF102" s="60"/>
      <c r="AG102" s="156"/>
      <c r="AH102" s="156"/>
      <c r="AI102" s="165"/>
      <c r="AJ102" s="168"/>
      <c r="AK102" s="172"/>
      <c r="AL102" s="169"/>
      <c r="AM102" s="173"/>
      <c r="AN102" s="220"/>
      <c r="AO102" s="164"/>
      <c r="AP102" s="156"/>
      <c r="AQ102" s="156"/>
      <c r="AR102" s="156"/>
      <c r="AS102" s="156"/>
      <c r="AT102" s="156"/>
      <c r="AU102" s="412"/>
      <c r="AV102" s="410"/>
      <c r="AW102" s="415"/>
      <c r="AX102" s="5"/>
      <c r="AY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</row>
    <row r="103" spans="1:128" ht="10.5" customHeight="1">
      <c r="A103" s="142"/>
      <c r="B103" s="413" t="s">
        <v>98</v>
      </c>
      <c r="C103" s="411" t="s">
        <v>335</v>
      </c>
      <c r="D103" s="412">
        <v>1</v>
      </c>
      <c r="E103" s="257"/>
      <c r="F103" s="119"/>
      <c r="G103" s="119"/>
      <c r="H103" s="119"/>
      <c r="I103" s="119"/>
      <c r="J103" s="124"/>
      <c r="K103" s="125"/>
      <c r="L103" s="119"/>
      <c r="M103" s="120"/>
      <c r="N103" s="124"/>
      <c r="O103" s="119"/>
      <c r="P103" s="127"/>
      <c r="Q103" s="199"/>
      <c r="R103" s="123"/>
      <c r="S103" s="202"/>
      <c r="T103" s="182"/>
      <c r="U103" s="156"/>
      <c r="V103" s="181"/>
      <c r="W103" s="180"/>
      <c r="X103" s="168"/>
      <c r="Y103" s="421"/>
      <c r="Z103" s="422"/>
      <c r="AA103" s="156"/>
      <c r="AB103" s="60"/>
      <c r="AC103" s="171"/>
      <c r="AD103" s="168"/>
      <c r="AE103" s="158"/>
      <c r="AF103" s="159"/>
      <c r="AG103" s="160"/>
      <c r="AH103" s="178"/>
      <c r="AI103" s="165"/>
      <c r="AJ103" s="168"/>
      <c r="AK103" s="172"/>
      <c r="AL103" s="169"/>
      <c r="AM103" s="168"/>
      <c r="AN103" s="219"/>
      <c r="AO103" s="164"/>
      <c r="AP103" s="156"/>
      <c r="AQ103" s="156"/>
      <c r="AR103" s="156"/>
      <c r="AS103" s="156"/>
      <c r="AT103" s="156"/>
      <c r="AU103" s="412">
        <v>8</v>
      </c>
      <c r="AV103" s="410" t="s">
        <v>149</v>
      </c>
      <c r="AW103" s="413" t="s">
        <v>191</v>
      </c>
      <c r="AX103" s="5"/>
      <c r="AY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</row>
    <row r="104" spans="1:128" ht="10.5" customHeight="1">
      <c r="A104" s="142"/>
      <c r="B104" s="414"/>
      <c r="C104" s="411"/>
      <c r="D104" s="412"/>
      <c r="E104" s="122"/>
      <c r="F104" s="123"/>
      <c r="G104" s="123"/>
      <c r="H104" s="197"/>
      <c r="I104" s="132"/>
      <c r="J104" s="133"/>
      <c r="K104" s="125"/>
      <c r="L104" s="125"/>
      <c r="M104" s="126"/>
      <c r="N104" s="124"/>
      <c r="O104" s="119"/>
      <c r="P104" s="127"/>
      <c r="Q104" s="119"/>
      <c r="R104" s="119"/>
      <c r="S104" s="120"/>
      <c r="T104" s="50"/>
      <c r="U104" s="156"/>
      <c r="V104" s="181"/>
      <c r="W104" s="180"/>
      <c r="X104" s="168"/>
      <c r="Y104" s="421"/>
      <c r="Z104" s="422"/>
      <c r="AA104" s="156"/>
      <c r="AB104" s="60"/>
      <c r="AC104" s="171"/>
      <c r="AD104" s="168"/>
      <c r="AE104" s="164"/>
      <c r="AF104" s="60"/>
      <c r="AG104" s="156"/>
      <c r="AH104" s="156"/>
      <c r="AI104" s="165"/>
      <c r="AJ104" s="168"/>
      <c r="AK104" s="172"/>
      <c r="AL104" s="169"/>
      <c r="AM104" s="168"/>
      <c r="AN104" s="219"/>
      <c r="AO104" s="166"/>
      <c r="AP104" s="163"/>
      <c r="AQ104" s="161"/>
      <c r="AR104" s="160"/>
      <c r="AS104" s="160"/>
      <c r="AT104" s="160"/>
      <c r="AU104" s="412"/>
      <c r="AV104" s="410"/>
      <c r="AW104" s="414"/>
      <c r="AX104" s="5"/>
      <c r="AY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</row>
    <row r="105" spans="1:128" ht="10.5" customHeight="1">
      <c r="A105" s="142"/>
      <c r="B105" s="414"/>
      <c r="C105" s="411" t="s">
        <v>108</v>
      </c>
      <c r="D105" s="412">
        <v>2</v>
      </c>
      <c r="E105" s="130"/>
      <c r="F105" s="132"/>
      <c r="G105" s="132"/>
      <c r="H105" s="129"/>
      <c r="I105" s="119"/>
      <c r="J105" s="121"/>
      <c r="K105" s="125"/>
      <c r="L105" s="119"/>
      <c r="M105" s="120"/>
      <c r="N105" s="124"/>
      <c r="O105" s="119"/>
      <c r="P105" s="127"/>
      <c r="Q105" s="119"/>
      <c r="R105" s="119"/>
      <c r="S105" s="120"/>
      <c r="T105" s="50"/>
      <c r="U105" s="156"/>
      <c r="V105" s="181"/>
      <c r="W105" s="180"/>
      <c r="X105" s="168"/>
      <c r="Y105" s="421"/>
      <c r="Z105" s="422"/>
      <c r="AA105" s="156"/>
      <c r="AB105" s="60"/>
      <c r="AC105" s="171"/>
      <c r="AD105" s="168"/>
      <c r="AE105" s="164"/>
      <c r="AF105" s="60"/>
      <c r="AG105" s="156"/>
      <c r="AH105" s="156"/>
      <c r="AI105" s="165"/>
      <c r="AJ105" s="168"/>
      <c r="AK105" s="172"/>
      <c r="AL105" s="169"/>
      <c r="AM105" s="168"/>
      <c r="AN105" s="219"/>
      <c r="AO105" s="157"/>
      <c r="AP105" s="156"/>
      <c r="AQ105" s="162"/>
      <c r="AR105" s="163"/>
      <c r="AS105" s="163"/>
      <c r="AT105" s="163"/>
      <c r="AU105" s="412">
        <v>7</v>
      </c>
      <c r="AV105" s="410" t="s">
        <v>150</v>
      </c>
      <c r="AW105" s="414"/>
      <c r="AX105" s="5"/>
      <c r="AY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</row>
    <row r="106" spans="1:128" ht="10.5" customHeight="1">
      <c r="A106" s="142"/>
      <c r="B106" s="414"/>
      <c r="C106" s="411"/>
      <c r="D106" s="412"/>
      <c r="E106" s="257"/>
      <c r="F106" s="119"/>
      <c r="G106" s="119"/>
      <c r="H106" s="119"/>
      <c r="I106" s="119"/>
      <c r="J106" s="121"/>
      <c r="K106" s="125"/>
      <c r="L106" s="119"/>
      <c r="M106" s="120"/>
      <c r="N106" s="124"/>
      <c r="O106" s="132"/>
      <c r="P106" s="129"/>
      <c r="Q106" s="119"/>
      <c r="R106" s="119"/>
      <c r="S106" s="120"/>
      <c r="T106" s="50"/>
      <c r="U106" s="156"/>
      <c r="V106" s="181"/>
      <c r="W106" s="180"/>
      <c r="X106" s="168"/>
      <c r="Y106" s="421"/>
      <c r="Z106" s="422"/>
      <c r="AA106" s="156"/>
      <c r="AB106" s="60"/>
      <c r="AC106" s="171"/>
      <c r="AD106" s="168"/>
      <c r="AE106" s="164"/>
      <c r="AF106" s="60"/>
      <c r="AG106" s="156"/>
      <c r="AH106" s="156"/>
      <c r="AI106" s="162"/>
      <c r="AJ106" s="174"/>
      <c r="AK106" s="172"/>
      <c r="AL106" s="169"/>
      <c r="AM106" s="168"/>
      <c r="AN106" s="219"/>
      <c r="AO106" s="157"/>
      <c r="AP106" s="156"/>
      <c r="AQ106" s="156"/>
      <c r="AR106" s="156"/>
      <c r="AS106" s="156"/>
      <c r="AT106" s="156"/>
      <c r="AU106" s="412"/>
      <c r="AV106" s="410"/>
      <c r="AW106" s="414"/>
      <c r="AX106" s="5"/>
      <c r="AY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</row>
    <row r="107" spans="1:128" ht="10.5" customHeight="1">
      <c r="A107" s="142"/>
      <c r="B107" s="414"/>
      <c r="C107" s="411" t="s">
        <v>109</v>
      </c>
      <c r="D107" s="412">
        <v>3</v>
      </c>
      <c r="E107" s="257"/>
      <c r="F107" s="119"/>
      <c r="G107" s="119"/>
      <c r="H107" s="119"/>
      <c r="I107" s="119"/>
      <c r="J107" s="121"/>
      <c r="K107" s="125"/>
      <c r="L107" s="119"/>
      <c r="M107" s="120"/>
      <c r="N107" s="124"/>
      <c r="O107" s="199"/>
      <c r="P107" s="123"/>
      <c r="Q107" s="119"/>
      <c r="R107" s="119"/>
      <c r="S107" s="120"/>
      <c r="T107" s="50"/>
      <c r="U107" s="156"/>
      <c r="V107" s="181"/>
      <c r="W107" s="180"/>
      <c r="X107" s="168"/>
      <c r="Y107" s="421"/>
      <c r="Z107" s="422"/>
      <c r="AA107" s="156"/>
      <c r="AB107" s="60"/>
      <c r="AC107" s="171"/>
      <c r="AD107" s="168"/>
      <c r="AE107" s="164"/>
      <c r="AF107" s="60"/>
      <c r="AG107" s="156"/>
      <c r="AH107" s="156"/>
      <c r="AI107" s="156"/>
      <c r="AJ107" s="168"/>
      <c r="AK107" s="172"/>
      <c r="AL107" s="169"/>
      <c r="AM107" s="168"/>
      <c r="AN107" s="219"/>
      <c r="AO107" s="157"/>
      <c r="AP107" s="156"/>
      <c r="AQ107" s="156"/>
      <c r="AR107" s="156"/>
      <c r="AS107" s="156"/>
      <c r="AT107" s="156"/>
      <c r="AU107" s="412">
        <v>6</v>
      </c>
      <c r="AV107" s="410" t="s">
        <v>151</v>
      </c>
      <c r="AW107" s="414"/>
      <c r="AX107" s="5"/>
      <c r="AY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</row>
    <row r="108" spans="1:128" ht="10.5" customHeight="1">
      <c r="A108" s="142"/>
      <c r="B108" s="414"/>
      <c r="C108" s="411"/>
      <c r="D108" s="412"/>
      <c r="E108" s="122"/>
      <c r="F108" s="123"/>
      <c r="G108" s="123"/>
      <c r="H108" s="197"/>
      <c r="I108" s="119"/>
      <c r="J108" s="121"/>
      <c r="K108" s="125"/>
      <c r="L108" s="119"/>
      <c r="M108" s="120"/>
      <c r="N108" s="124"/>
      <c r="O108" s="119"/>
      <c r="P108" s="119"/>
      <c r="Q108" s="119"/>
      <c r="R108" s="119"/>
      <c r="S108" s="120"/>
      <c r="T108" s="50"/>
      <c r="U108" s="156"/>
      <c r="V108" s="181"/>
      <c r="W108" s="180"/>
      <c r="X108" s="168"/>
      <c r="Y108" s="421"/>
      <c r="Z108" s="422"/>
      <c r="AA108" s="156"/>
      <c r="AB108" s="60"/>
      <c r="AC108" s="171"/>
      <c r="AD108" s="168"/>
      <c r="AE108" s="164"/>
      <c r="AF108" s="60"/>
      <c r="AG108" s="156"/>
      <c r="AH108" s="156"/>
      <c r="AI108" s="156"/>
      <c r="AJ108" s="168"/>
      <c r="AK108" s="172"/>
      <c r="AL108" s="169"/>
      <c r="AM108" s="168"/>
      <c r="AN108" s="219"/>
      <c r="AO108" s="157"/>
      <c r="AP108" s="156"/>
      <c r="AQ108" s="161"/>
      <c r="AR108" s="160"/>
      <c r="AS108" s="160"/>
      <c r="AT108" s="160"/>
      <c r="AU108" s="412"/>
      <c r="AV108" s="410"/>
      <c r="AW108" s="414"/>
      <c r="AX108" s="5"/>
      <c r="AY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</row>
    <row r="109" spans="1:128" ht="10.5" customHeight="1">
      <c r="A109" s="142"/>
      <c r="B109" s="414"/>
      <c r="C109" s="411" t="s">
        <v>110</v>
      </c>
      <c r="D109" s="412">
        <v>4</v>
      </c>
      <c r="E109" s="257"/>
      <c r="F109" s="119"/>
      <c r="G109" s="119"/>
      <c r="H109" s="127"/>
      <c r="I109" s="119"/>
      <c r="J109" s="121"/>
      <c r="K109" s="125"/>
      <c r="L109" s="119"/>
      <c r="M109" s="120"/>
      <c r="N109" s="124"/>
      <c r="O109" s="119"/>
      <c r="P109" s="119"/>
      <c r="Q109" s="119"/>
      <c r="R109" s="119"/>
      <c r="S109" s="120"/>
      <c r="T109" s="50"/>
      <c r="U109" s="156"/>
      <c r="V109" s="181"/>
      <c r="W109" s="180"/>
      <c r="X109" s="168"/>
      <c r="Y109" s="421"/>
      <c r="Z109" s="422"/>
      <c r="AA109" s="156"/>
      <c r="AB109" s="60"/>
      <c r="AC109" s="171"/>
      <c r="AD109" s="168"/>
      <c r="AE109" s="164"/>
      <c r="AF109" s="60"/>
      <c r="AG109" s="156"/>
      <c r="AH109" s="156"/>
      <c r="AI109" s="156"/>
      <c r="AJ109" s="168"/>
      <c r="AK109" s="172"/>
      <c r="AL109" s="169"/>
      <c r="AM109" s="168"/>
      <c r="AN109" s="219"/>
      <c r="AO109" s="157"/>
      <c r="AP109" s="156"/>
      <c r="AQ109" s="165"/>
      <c r="AR109" s="156"/>
      <c r="AS109" s="156"/>
      <c r="AT109" s="156"/>
      <c r="AU109" s="412">
        <v>5</v>
      </c>
      <c r="AV109" s="410" t="s">
        <v>152</v>
      </c>
      <c r="AW109" s="414"/>
      <c r="AX109" s="5"/>
      <c r="AY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</row>
    <row r="110" spans="1:128" ht="10.5" customHeight="1">
      <c r="A110" s="142"/>
      <c r="B110" s="414"/>
      <c r="C110" s="411"/>
      <c r="D110" s="412"/>
      <c r="E110" s="122"/>
      <c r="F110" s="123"/>
      <c r="G110" s="128"/>
      <c r="H110" s="129"/>
      <c r="I110" s="123"/>
      <c r="J110" s="205"/>
      <c r="K110" s="125"/>
      <c r="L110" s="119"/>
      <c r="M110" s="120"/>
      <c r="N110" s="124"/>
      <c r="O110" s="119"/>
      <c r="P110" s="119"/>
      <c r="Q110" s="119"/>
      <c r="R110" s="119"/>
      <c r="S110" s="120"/>
      <c r="T110" s="50"/>
      <c r="U110" s="156"/>
      <c r="V110" s="181"/>
      <c r="W110" s="180"/>
      <c r="X110" s="168"/>
      <c r="Y110" s="421"/>
      <c r="Z110" s="422"/>
      <c r="AA110" s="156"/>
      <c r="AB110" s="60"/>
      <c r="AC110" s="171"/>
      <c r="AD110" s="168"/>
      <c r="AE110" s="164"/>
      <c r="AF110" s="60"/>
      <c r="AG110" s="156"/>
      <c r="AH110" s="156"/>
      <c r="AI110" s="156"/>
      <c r="AJ110" s="168"/>
      <c r="AK110" s="172"/>
      <c r="AL110" s="169"/>
      <c r="AM110" s="168"/>
      <c r="AN110" s="219"/>
      <c r="AO110" s="158"/>
      <c r="AP110" s="160"/>
      <c r="AQ110" s="165"/>
      <c r="AR110" s="156"/>
      <c r="AS110" s="161"/>
      <c r="AT110" s="160"/>
      <c r="AU110" s="412"/>
      <c r="AV110" s="410"/>
      <c r="AW110" s="414"/>
      <c r="AX110" s="5"/>
      <c r="AY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</row>
    <row r="111" spans="1:128" ht="10.5" customHeight="1">
      <c r="A111" s="142"/>
      <c r="B111" s="414"/>
      <c r="C111" s="411" t="s">
        <v>111</v>
      </c>
      <c r="D111" s="412">
        <v>5</v>
      </c>
      <c r="E111" s="130"/>
      <c r="F111" s="132"/>
      <c r="G111" s="198"/>
      <c r="H111" s="123"/>
      <c r="I111" s="119"/>
      <c r="J111" s="124"/>
      <c r="K111" s="125"/>
      <c r="L111" s="119"/>
      <c r="M111" s="120"/>
      <c r="N111" s="124"/>
      <c r="O111" s="119"/>
      <c r="P111" s="119"/>
      <c r="Q111" s="119"/>
      <c r="R111" s="119"/>
      <c r="S111" s="120"/>
      <c r="T111" s="50"/>
      <c r="U111" s="156"/>
      <c r="V111" s="181"/>
      <c r="W111" s="180"/>
      <c r="X111" s="168"/>
      <c r="Y111" s="421"/>
      <c r="Z111" s="422"/>
      <c r="AA111" s="156"/>
      <c r="AB111" s="60"/>
      <c r="AC111" s="171"/>
      <c r="AD111" s="168"/>
      <c r="AE111" s="164"/>
      <c r="AF111" s="60"/>
      <c r="AG111" s="156"/>
      <c r="AH111" s="156"/>
      <c r="AI111" s="156"/>
      <c r="AJ111" s="168"/>
      <c r="AK111" s="172"/>
      <c r="AL111" s="169"/>
      <c r="AM111" s="168"/>
      <c r="AN111" s="219"/>
      <c r="AO111" s="164"/>
      <c r="AP111" s="156"/>
      <c r="AQ111" s="160"/>
      <c r="AR111" s="160"/>
      <c r="AS111" s="162"/>
      <c r="AT111" s="163"/>
      <c r="AU111" s="412">
        <v>4</v>
      </c>
      <c r="AV111" s="410" t="s">
        <v>153</v>
      </c>
      <c r="AW111" s="414"/>
      <c r="AX111" s="5"/>
      <c r="AY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</row>
    <row r="112" spans="1:128" ht="10.5" customHeight="1">
      <c r="A112" s="142"/>
      <c r="B112" s="414"/>
      <c r="C112" s="411"/>
      <c r="D112" s="412"/>
      <c r="E112" s="257"/>
      <c r="F112" s="119"/>
      <c r="G112" s="119"/>
      <c r="H112" s="119"/>
      <c r="I112" s="119"/>
      <c r="J112" s="124"/>
      <c r="K112" s="125"/>
      <c r="L112" s="119"/>
      <c r="M112" s="120"/>
      <c r="N112" s="124"/>
      <c r="O112" s="119"/>
      <c r="P112" s="119"/>
      <c r="Q112" s="119"/>
      <c r="R112" s="119"/>
      <c r="S112" s="120"/>
      <c r="T112" s="50"/>
      <c r="U112" s="156"/>
      <c r="V112" s="181"/>
      <c r="W112" s="180"/>
      <c r="X112" s="168"/>
      <c r="Y112" s="421"/>
      <c r="Z112" s="422"/>
      <c r="AA112" s="156"/>
      <c r="AB112" s="60"/>
      <c r="AC112" s="171"/>
      <c r="AD112" s="168"/>
      <c r="AE112" s="164"/>
      <c r="AF112" s="60"/>
      <c r="AG112" s="156"/>
      <c r="AH112" s="156"/>
      <c r="AI112" s="156"/>
      <c r="AJ112" s="168"/>
      <c r="AK112" s="172"/>
      <c r="AL112" s="169"/>
      <c r="AM112" s="174"/>
      <c r="AN112" s="221"/>
      <c r="AO112" s="164"/>
      <c r="AP112" s="156"/>
      <c r="AQ112" s="156"/>
      <c r="AR112" s="156"/>
      <c r="AS112" s="156"/>
      <c r="AT112" s="156"/>
      <c r="AU112" s="412"/>
      <c r="AV112" s="410"/>
      <c r="AW112" s="414"/>
      <c r="AX112" s="5"/>
      <c r="AY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</row>
    <row r="113" spans="1:128" ht="10.5" customHeight="1">
      <c r="A113" s="142"/>
      <c r="B113" s="414"/>
      <c r="C113" s="411" t="s">
        <v>112</v>
      </c>
      <c r="D113" s="412">
        <v>6</v>
      </c>
      <c r="E113" s="257"/>
      <c r="F113" s="119"/>
      <c r="G113" s="119"/>
      <c r="H113" s="119"/>
      <c r="I113" s="119"/>
      <c r="J113" s="124"/>
      <c r="K113" s="217"/>
      <c r="L113" s="200"/>
      <c r="M113" s="120"/>
      <c r="N113" s="124"/>
      <c r="O113" s="119"/>
      <c r="P113" s="119"/>
      <c r="Q113" s="119"/>
      <c r="R113" s="119"/>
      <c r="S113" s="120"/>
      <c r="T113" s="50"/>
      <c r="U113" s="156"/>
      <c r="V113" s="181"/>
      <c r="W113" s="180"/>
      <c r="X113" s="168"/>
      <c r="Y113" s="421"/>
      <c r="Z113" s="422"/>
      <c r="AA113" s="156"/>
      <c r="AB113" s="60"/>
      <c r="AC113" s="171"/>
      <c r="AD113" s="168"/>
      <c r="AE113" s="164"/>
      <c r="AF113" s="60"/>
      <c r="AG113" s="156"/>
      <c r="AH113" s="156"/>
      <c r="AI113" s="156"/>
      <c r="AJ113" s="168"/>
      <c r="AK113" s="172"/>
      <c r="AL113" s="169"/>
      <c r="AM113" s="171"/>
      <c r="AN113" s="219"/>
      <c r="AO113" s="164"/>
      <c r="AP113" s="156"/>
      <c r="AQ113" s="156"/>
      <c r="AR113" s="156"/>
      <c r="AS113" s="156"/>
      <c r="AT113" s="156"/>
      <c r="AU113" s="412">
        <v>3</v>
      </c>
      <c r="AV113" s="410" t="s">
        <v>154</v>
      </c>
      <c r="AW113" s="414"/>
      <c r="AX113" s="5"/>
      <c r="AY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</row>
    <row r="114" spans="1:128" ht="10.5" customHeight="1">
      <c r="A114" s="142"/>
      <c r="B114" s="414"/>
      <c r="C114" s="411"/>
      <c r="D114" s="412"/>
      <c r="E114" s="122"/>
      <c r="F114" s="123"/>
      <c r="G114" s="128"/>
      <c r="H114" s="132"/>
      <c r="I114" s="119"/>
      <c r="J114" s="124"/>
      <c r="K114" s="125"/>
      <c r="L114" s="56"/>
      <c r="M114" s="120"/>
      <c r="N114" s="124"/>
      <c r="O114" s="119"/>
      <c r="P114" s="119"/>
      <c r="Q114" s="119"/>
      <c r="R114" s="119"/>
      <c r="S114" s="120"/>
      <c r="T114" s="50"/>
      <c r="U114" s="55"/>
      <c r="V114" s="135"/>
      <c r="W114" s="137"/>
      <c r="X114" s="55"/>
      <c r="Y114" s="421"/>
      <c r="Z114" s="422"/>
      <c r="AA114" s="156"/>
      <c r="AB114" s="60"/>
      <c r="AC114" s="171"/>
      <c r="AD114" s="168"/>
      <c r="AE114" s="164"/>
      <c r="AF114" s="60"/>
      <c r="AG114" s="156"/>
      <c r="AH114" s="156"/>
      <c r="AI114" s="156"/>
      <c r="AJ114" s="168"/>
      <c r="AK114" s="172"/>
      <c r="AL114" s="169"/>
      <c r="AM114" s="171"/>
      <c r="AN114" s="219"/>
      <c r="AO114" s="164"/>
      <c r="AP114" s="156"/>
      <c r="AQ114" s="163"/>
      <c r="AR114" s="163"/>
      <c r="AS114" s="161"/>
      <c r="AT114" s="160"/>
      <c r="AU114" s="412"/>
      <c r="AV114" s="410"/>
      <c r="AW114" s="414"/>
      <c r="AX114" s="5"/>
      <c r="AY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</row>
    <row r="115" spans="1:128" ht="10.5" customHeight="1">
      <c r="A115" s="142"/>
      <c r="B115" s="414"/>
      <c r="C115" s="411" t="s">
        <v>113</v>
      </c>
      <c r="D115" s="412">
        <v>7</v>
      </c>
      <c r="E115" s="130"/>
      <c r="F115" s="132"/>
      <c r="G115" s="199"/>
      <c r="H115" s="197"/>
      <c r="I115" s="132"/>
      <c r="J115" s="133"/>
      <c r="K115" s="125"/>
      <c r="L115" s="56"/>
      <c r="M115" s="131"/>
      <c r="N115" s="133"/>
      <c r="O115" s="119"/>
      <c r="P115" s="119"/>
      <c r="Q115" s="119"/>
      <c r="R115" s="119"/>
      <c r="S115" s="120"/>
      <c r="T115" s="50"/>
      <c r="U115" s="41"/>
      <c r="V115" s="136"/>
      <c r="W115" s="138"/>
      <c r="X115" s="41"/>
      <c r="Y115" s="421"/>
      <c r="Z115" s="422"/>
      <c r="AA115" s="156"/>
      <c r="AB115" s="60"/>
      <c r="AC115" s="171"/>
      <c r="AD115" s="168"/>
      <c r="AE115" s="164"/>
      <c r="AF115" s="60"/>
      <c r="AG115" s="156"/>
      <c r="AH115" s="156"/>
      <c r="AI115" s="156"/>
      <c r="AJ115" s="168"/>
      <c r="AK115" s="175"/>
      <c r="AL115" s="176"/>
      <c r="AM115" s="171"/>
      <c r="AN115" s="219"/>
      <c r="AO115" s="166"/>
      <c r="AP115" s="163"/>
      <c r="AQ115" s="165"/>
      <c r="AR115" s="156"/>
      <c r="AS115" s="162"/>
      <c r="AT115" s="163"/>
      <c r="AU115" s="412">
        <v>2</v>
      </c>
      <c r="AV115" s="410" t="s">
        <v>155</v>
      </c>
      <c r="AW115" s="414"/>
      <c r="AX115" s="5"/>
      <c r="AY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</row>
    <row r="116" spans="1:128" ht="10.5" customHeight="1">
      <c r="A116" s="142"/>
      <c r="B116" s="414"/>
      <c r="C116" s="411"/>
      <c r="D116" s="412"/>
      <c r="E116" s="257"/>
      <c r="F116" s="119"/>
      <c r="G116" s="119"/>
      <c r="H116" s="127"/>
      <c r="I116" s="119"/>
      <c r="J116" s="121"/>
      <c r="K116" s="416" t="s">
        <v>94</v>
      </c>
      <c r="L116" s="201"/>
      <c r="M116" s="120"/>
      <c r="N116" s="121"/>
      <c r="O116" s="119"/>
      <c r="P116" s="119"/>
      <c r="Q116" s="119"/>
      <c r="R116" s="119"/>
      <c r="S116" s="120"/>
      <c r="T116" s="50"/>
      <c r="U116" s="41"/>
      <c r="V116" s="136"/>
      <c r="W116" s="138"/>
      <c r="X116" s="41"/>
      <c r="Y116" s="421"/>
      <c r="Z116" s="422"/>
      <c r="AA116" s="55"/>
      <c r="AB116" s="60"/>
      <c r="AC116" s="165"/>
      <c r="AD116" s="168"/>
      <c r="AE116" s="164"/>
      <c r="AF116" s="60"/>
      <c r="AG116" s="156"/>
      <c r="AH116" s="156"/>
      <c r="AI116" s="156"/>
      <c r="AJ116" s="168"/>
      <c r="AK116" s="180"/>
      <c r="AL116" s="169"/>
      <c r="AM116" s="171"/>
      <c r="AN116" s="417" t="s">
        <v>197</v>
      </c>
      <c r="AO116" s="157"/>
      <c r="AP116" s="156"/>
      <c r="AQ116" s="165"/>
      <c r="AR116" s="156"/>
      <c r="AS116" s="156"/>
      <c r="AT116" s="156"/>
      <c r="AU116" s="412"/>
      <c r="AV116" s="410"/>
      <c r="AW116" s="414"/>
      <c r="AX116" s="5"/>
      <c r="AY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</row>
    <row r="117" spans="1:128" ht="10.5" customHeight="1">
      <c r="A117" s="142"/>
      <c r="B117" s="414"/>
      <c r="C117" s="411" t="s">
        <v>114</v>
      </c>
      <c r="D117" s="412">
        <v>8</v>
      </c>
      <c r="E117" s="130"/>
      <c r="F117" s="132"/>
      <c r="G117" s="132"/>
      <c r="H117" s="129"/>
      <c r="I117" s="119"/>
      <c r="J117" s="121"/>
      <c r="K117" s="416"/>
      <c r="L117" s="201"/>
      <c r="M117" s="120"/>
      <c r="N117" s="121"/>
      <c r="O117" s="119"/>
      <c r="P117" s="119"/>
      <c r="Q117" s="119"/>
      <c r="R117" s="119"/>
      <c r="S117" s="120"/>
      <c r="T117" s="50"/>
      <c r="U117" s="41"/>
      <c r="V117" s="136"/>
      <c r="W117" s="138"/>
      <c r="X117" s="41"/>
      <c r="Y117" s="421"/>
      <c r="Z117" s="422"/>
      <c r="AA117" s="41"/>
      <c r="AB117" s="60"/>
      <c r="AC117" s="165"/>
      <c r="AD117" s="156"/>
      <c r="AE117" s="164"/>
      <c r="AF117" s="60"/>
      <c r="AG117" s="156"/>
      <c r="AH117" s="156"/>
      <c r="AI117" s="156"/>
      <c r="AJ117" s="168"/>
      <c r="AK117" s="180"/>
      <c r="AL117" s="169"/>
      <c r="AM117" s="206"/>
      <c r="AN117" s="417"/>
      <c r="AO117" s="157"/>
      <c r="AP117" s="156"/>
      <c r="AQ117" s="162"/>
      <c r="AR117" s="163"/>
      <c r="AS117" s="163"/>
      <c r="AT117" s="163"/>
      <c r="AU117" s="412">
        <v>1</v>
      </c>
      <c r="AV117" s="410" t="s">
        <v>156</v>
      </c>
      <c r="AW117" s="414"/>
      <c r="AX117" s="5"/>
      <c r="AY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</row>
    <row r="118" spans="1:128" ht="10.5" customHeight="1" thickBot="1">
      <c r="A118" s="142"/>
      <c r="B118" s="415"/>
      <c r="C118" s="411"/>
      <c r="D118" s="412"/>
      <c r="E118" s="119"/>
      <c r="F118" s="119"/>
      <c r="G118" s="119"/>
      <c r="H118" s="119"/>
      <c r="I118" s="119"/>
      <c r="J118" s="121"/>
      <c r="K118" s="125"/>
      <c r="L118" s="56"/>
      <c r="M118" s="120"/>
      <c r="N118" s="121"/>
      <c r="O118" s="119"/>
      <c r="P118" s="119"/>
      <c r="Q118" s="119"/>
      <c r="R118" s="119"/>
      <c r="S118" s="120"/>
      <c r="T118" s="50"/>
      <c r="U118" s="156"/>
      <c r="V118" s="181"/>
      <c r="W118" s="180"/>
      <c r="X118" s="168"/>
      <c r="Y118" s="421"/>
      <c r="Z118" s="422"/>
      <c r="AA118" s="156"/>
      <c r="AB118" s="60"/>
      <c r="AC118" s="165"/>
      <c r="AD118" s="156"/>
      <c r="AE118" s="164"/>
      <c r="AF118" s="60"/>
      <c r="AG118" s="156"/>
      <c r="AH118" s="156"/>
      <c r="AI118" s="156"/>
      <c r="AJ118" s="168"/>
      <c r="AK118" s="180"/>
      <c r="AL118" s="169"/>
      <c r="AM118" s="206"/>
      <c r="AN118" s="219"/>
      <c r="AO118" s="157"/>
      <c r="AP118" s="156"/>
      <c r="AQ118" s="156"/>
      <c r="AR118" s="156"/>
      <c r="AS118" s="156"/>
      <c r="AT118" s="156"/>
      <c r="AU118" s="412"/>
      <c r="AV118" s="410"/>
      <c r="AW118" s="415"/>
      <c r="AX118" s="5"/>
      <c r="AY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</row>
    <row r="119" spans="1:128" ht="10.5" customHeight="1">
      <c r="A119" s="142"/>
      <c r="B119" s="51"/>
      <c r="C119" s="411" t="s">
        <v>235</v>
      </c>
      <c r="D119" s="409" t="s">
        <v>313</v>
      </c>
      <c r="E119" s="130"/>
      <c r="F119" s="132"/>
      <c r="G119" s="132"/>
      <c r="H119" s="132"/>
      <c r="I119" s="132"/>
      <c r="J119" s="134"/>
      <c r="K119" s="216"/>
      <c r="L119" s="57"/>
      <c r="M119" s="120"/>
      <c r="N119" s="121"/>
      <c r="O119" s="119"/>
      <c r="P119" s="119"/>
      <c r="Q119" s="119"/>
      <c r="R119" s="119"/>
      <c r="S119" s="120"/>
      <c r="T119" s="50"/>
      <c r="U119" s="156"/>
      <c r="V119" s="181"/>
      <c r="W119" s="180"/>
      <c r="X119" s="168"/>
      <c r="Y119" s="421"/>
      <c r="Z119" s="422"/>
      <c r="AA119" s="156"/>
      <c r="AB119" s="60"/>
      <c r="AC119" s="165"/>
      <c r="AD119" s="156"/>
      <c r="AE119" s="164"/>
      <c r="AF119" s="60"/>
      <c r="AG119" s="156"/>
      <c r="AH119" s="156"/>
      <c r="AI119" s="156"/>
      <c r="AJ119" s="168"/>
      <c r="AK119" s="180"/>
      <c r="AL119" s="169"/>
      <c r="AM119" s="173"/>
      <c r="AN119" s="220"/>
      <c r="AO119" s="177"/>
      <c r="AP119" s="163"/>
      <c r="AQ119" s="163"/>
      <c r="AR119" s="163"/>
      <c r="AS119" s="163"/>
      <c r="AT119" s="163"/>
      <c r="AU119" s="409" t="s">
        <v>315</v>
      </c>
      <c r="AV119" s="410" t="s">
        <v>235</v>
      </c>
      <c r="AW119" s="156"/>
      <c r="AX119" s="5"/>
      <c r="AY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</row>
    <row r="120" spans="1:128" ht="10.5" customHeight="1" thickBot="1">
      <c r="A120" s="142"/>
      <c r="B120" s="51"/>
      <c r="C120" s="411"/>
      <c r="D120" s="409"/>
      <c r="E120" s="257"/>
      <c r="F120" s="119"/>
      <c r="G120" s="119"/>
      <c r="H120" s="119"/>
      <c r="I120" s="119"/>
      <c r="J120" s="121"/>
      <c r="K120" s="125"/>
      <c r="L120" s="58"/>
      <c r="M120" s="120"/>
      <c r="N120" s="121"/>
      <c r="O120" s="119"/>
      <c r="P120" s="119"/>
      <c r="Q120" s="119"/>
      <c r="R120" s="119"/>
      <c r="S120" s="120"/>
      <c r="T120" s="50"/>
      <c r="U120" s="163"/>
      <c r="V120" s="183"/>
      <c r="W120" s="180"/>
      <c r="X120" s="168"/>
      <c r="Y120" s="423"/>
      <c r="Z120" s="424"/>
      <c r="AA120" s="156"/>
      <c r="AB120" s="60"/>
      <c r="AC120" s="162"/>
      <c r="AD120" s="174"/>
      <c r="AE120" s="164"/>
      <c r="AF120" s="60"/>
      <c r="AG120" s="156"/>
      <c r="AH120" s="156"/>
      <c r="AI120" s="156"/>
      <c r="AJ120" s="168"/>
      <c r="AK120" s="180"/>
      <c r="AL120" s="169"/>
      <c r="AM120" s="168"/>
      <c r="AN120" s="219"/>
      <c r="AO120" s="157"/>
      <c r="AP120" s="156"/>
      <c r="AQ120" s="156"/>
      <c r="AR120" s="156"/>
      <c r="AS120" s="156"/>
      <c r="AT120" s="156"/>
      <c r="AU120" s="409"/>
      <c r="AV120" s="410"/>
      <c r="AW120" s="40"/>
      <c r="AX120" s="5"/>
      <c r="AY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</row>
    <row r="121" spans="1:128" ht="10.5" customHeight="1">
      <c r="A121" s="142"/>
      <c r="B121" s="52"/>
      <c r="C121" s="411" t="s">
        <v>235</v>
      </c>
      <c r="D121" s="409" t="s">
        <v>312</v>
      </c>
      <c r="E121" s="257"/>
      <c r="F121" s="119"/>
      <c r="G121" s="119"/>
      <c r="H121" s="119"/>
      <c r="I121" s="119"/>
      <c r="J121" s="121"/>
      <c r="K121" s="125"/>
      <c r="L121" s="119"/>
      <c r="M121" s="120"/>
      <c r="N121" s="121"/>
      <c r="O121" s="119"/>
      <c r="P121" s="119"/>
      <c r="Q121" s="119"/>
      <c r="R121" s="119"/>
      <c r="S121" s="120"/>
      <c r="T121" s="50"/>
      <c r="U121" s="156"/>
      <c r="V121" s="168"/>
      <c r="W121" s="180"/>
      <c r="X121" s="168"/>
      <c r="Y121" s="168"/>
      <c r="Z121" s="168"/>
      <c r="AA121" s="156"/>
      <c r="AB121" s="60"/>
      <c r="AC121" s="156"/>
      <c r="AD121" s="168"/>
      <c r="AE121" s="164"/>
      <c r="AF121" s="60"/>
      <c r="AG121" s="156"/>
      <c r="AH121" s="156"/>
      <c r="AI121" s="156"/>
      <c r="AJ121" s="156"/>
      <c r="AK121" s="157"/>
      <c r="AL121" s="60"/>
      <c r="AM121" s="156"/>
      <c r="AN121" s="53"/>
      <c r="AO121" s="157"/>
      <c r="AP121" s="156"/>
      <c r="AQ121" s="156"/>
      <c r="AR121" s="156"/>
      <c r="AS121" s="156"/>
      <c r="AT121" s="156"/>
      <c r="AU121" s="409" t="s">
        <v>314</v>
      </c>
      <c r="AV121" s="410" t="s">
        <v>235</v>
      </c>
      <c r="AW121" s="40"/>
      <c r="AX121" s="5"/>
      <c r="AY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</row>
    <row r="122" spans="1:128" ht="10.5" customHeight="1" thickBot="1">
      <c r="A122" s="142"/>
      <c r="B122" s="52"/>
      <c r="C122" s="411"/>
      <c r="D122" s="409"/>
      <c r="E122" s="122"/>
      <c r="F122" s="123"/>
      <c r="G122" s="123"/>
      <c r="H122" s="123"/>
      <c r="I122" s="123"/>
      <c r="J122" s="204"/>
      <c r="K122" s="217"/>
      <c r="L122" s="197"/>
      <c r="M122" s="120"/>
      <c r="N122" s="121"/>
      <c r="O122" s="119"/>
      <c r="P122" s="119"/>
      <c r="Q122" s="119"/>
      <c r="R122" s="119"/>
      <c r="S122" s="120"/>
      <c r="T122" s="50"/>
      <c r="U122" s="156"/>
      <c r="V122" s="168"/>
      <c r="W122" s="180"/>
      <c r="X122" s="168"/>
      <c r="Y122" s="168"/>
      <c r="Z122" s="168"/>
      <c r="AA122" s="156"/>
      <c r="AB122" s="60"/>
      <c r="AC122" s="156"/>
      <c r="AD122" s="168"/>
      <c r="AE122" s="164"/>
      <c r="AF122" s="60"/>
      <c r="AG122" s="156"/>
      <c r="AH122" s="156"/>
      <c r="AI122" s="156"/>
      <c r="AJ122" s="156"/>
      <c r="AK122" s="157"/>
      <c r="AL122" s="60"/>
      <c r="AM122" s="161"/>
      <c r="AN122" s="222"/>
      <c r="AO122" s="213"/>
      <c r="AP122" s="160"/>
      <c r="AQ122" s="160"/>
      <c r="AR122" s="160"/>
      <c r="AS122" s="160"/>
      <c r="AT122" s="160"/>
      <c r="AU122" s="409"/>
      <c r="AV122" s="410"/>
      <c r="AW122" s="40"/>
      <c r="AX122" s="5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</row>
    <row r="123" spans="1:128" ht="10.5" customHeight="1">
      <c r="A123" s="142"/>
      <c r="B123" s="413" t="s">
        <v>99</v>
      </c>
      <c r="C123" s="411" t="s">
        <v>115</v>
      </c>
      <c r="D123" s="412">
        <v>1</v>
      </c>
      <c r="E123" s="257"/>
      <c r="F123" s="119"/>
      <c r="G123" s="119"/>
      <c r="H123" s="119"/>
      <c r="I123" s="119"/>
      <c r="J123" s="121"/>
      <c r="K123" s="125"/>
      <c r="L123" s="127"/>
      <c r="M123" s="120"/>
      <c r="N123" s="121"/>
      <c r="O123" s="119"/>
      <c r="P123" s="119"/>
      <c r="Q123" s="119"/>
      <c r="R123" s="119"/>
      <c r="S123" s="120"/>
      <c r="T123" s="50"/>
      <c r="U123" s="156"/>
      <c r="V123" s="168"/>
      <c r="W123" s="180"/>
      <c r="X123" s="168"/>
      <c r="Y123" s="168"/>
      <c r="Z123" s="168"/>
      <c r="AA123" s="156"/>
      <c r="AB123" s="60"/>
      <c r="AC123" s="156"/>
      <c r="AD123" s="168"/>
      <c r="AE123" s="164"/>
      <c r="AF123" s="60"/>
      <c r="AG123" s="156"/>
      <c r="AH123" s="156"/>
      <c r="AI123" s="42"/>
      <c r="AJ123" s="42"/>
      <c r="AK123" s="212"/>
      <c r="AL123" s="139"/>
      <c r="AM123" s="207"/>
      <c r="AN123" s="53"/>
      <c r="AO123" s="157"/>
      <c r="AP123" s="156"/>
      <c r="AQ123" s="156"/>
      <c r="AR123" s="156"/>
      <c r="AS123" s="156"/>
      <c r="AT123" s="156"/>
      <c r="AU123" s="412">
        <v>8</v>
      </c>
      <c r="AV123" s="410" t="s">
        <v>141</v>
      </c>
      <c r="AW123" s="413" t="s">
        <v>190</v>
      </c>
      <c r="AX123" s="5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</row>
    <row r="124" spans="1:128" ht="10.5" customHeight="1">
      <c r="A124" s="142"/>
      <c r="B124" s="414"/>
      <c r="C124" s="411"/>
      <c r="D124" s="412"/>
      <c r="E124" s="122"/>
      <c r="F124" s="123"/>
      <c r="G124" s="123"/>
      <c r="H124" s="197"/>
      <c r="I124" s="119"/>
      <c r="J124" s="121"/>
      <c r="K124" s="416" t="s">
        <v>95</v>
      </c>
      <c r="L124" s="201"/>
      <c r="M124" s="126"/>
      <c r="N124" s="121"/>
      <c r="O124" s="119"/>
      <c r="P124" s="119"/>
      <c r="Q124" s="119"/>
      <c r="R124" s="119"/>
      <c r="S124" s="120"/>
      <c r="T124" s="50"/>
      <c r="U124" s="156"/>
      <c r="V124" s="156"/>
      <c r="W124" s="157"/>
      <c r="X124" s="156"/>
      <c r="Y124" s="156"/>
      <c r="Z124" s="156"/>
      <c r="AA124" s="156"/>
      <c r="AB124" s="60"/>
      <c r="AC124" s="156"/>
      <c r="AD124" s="168"/>
      <c r="AE124" s="164"/>
      <c r="AF124" s="60"/>
      <c r="AG124" s="156"/>
      <c r="AH124" s="156"/>
      <c r="AI124" s="42"/>
      <c r="AJ124" s="42"/>
      <c r="AK124" s="212"/>
      <c r="AL124" s="139"/>
      <c r="AM124" s="206"/>
      <c r="AN124" s="418" t="s">
        <v>196</v>
      </c>
      <c r="AO124" s="157"/>
      <c r="AP124" s="156"/>
      <c r="AQ124" s="161"/>
      <c r="AR124" s="160"/>
      <c r="AS124" s="160"/>
      <c r="AT124" s="160"/>
      <c r="AU124" s="412"/>
      <c r="AV124" s="410"/>
      <c r="AW124" s="414"/>
      <c r="AX124" s="5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</row>
    <row r="125" spans="1:128" ht="10.5" customHeight="1">
      <c r="A125" s="142"/>
      <c r="B125" s="414"/>
      <c r="C125" s="411" t="s">
        <v>116</v>
      </c>
      <c r="D125" s="412">
        <v>2</v>
      </c>
      <c r="E125" s="257"/>
      <c r="F125" s="119"/>
      <c r="G125" s="119"/>
      <c r="H125" s="127"/>
      <c r="I125" s="119"/>
      <c r="J125" s="121"/>
      <c r="K125" s="416"/>
      <c r="L125" s="201"/>
      <c r="M125" s="120"/>
      <c r="N125" s="121"/>
      <c r="O125" s="119"/>
      <c r="P125" s="119"/>
      <c r="Q125" s="119"/>
      <c r="R125" s="119"/>
      <c r="S125" s="120"/>
      <c r="T125" s="50"/>
      <c r="U125" s="55"/>
      <c r="V125" s="55"/>
      <c r="W125" s="137"/>
      <c r="X125" s="55"/>
      <c r="Y125" s="55"/>
      <c r="Z125" s="156"/>
      <c r="AA125" s="156"/>
      <c r="AB125" s="60"/>
      <c r="AC125" s="156"/>
      <c r="AD125" s="168"/>
      <c r="AE125" s="164"/>
      <c r="AF125" s="60"/>
      <c r="AG125" s="156"/>
      <c r="AH125" s="156"/>
      <c r="AI125" s="42"/>
      <c r="AJ125" s="42"/>
      <c r="AK125" s="212"/>
      <c r="AL125" s="139"/>
      <c r="AM125" s="206"/>
      <c r="AN125" s="418"/>
      <c r="AO125" s="157"/>
      <c r="AP125" s="156"/>
      <c r="AQ125" s="165"/>
      <c r="AR125" s="156"/>
      <c r="AS125" s="156"/>
      <c r="AT125" s="156"/>
      <c r="AU125" s="412">
        <v>7</v>
      </c>
      <c r="AV125" s="410" t="s">
        <v>142</v>
      </c>
      <c r="AW125" s="414"/>
      <c r="AX125" s="5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</row>
    <row r="126" spans="1:128" ht="10.5" customHeight="1">
      <c r="A126" s="142"/>
      <c r="B126" s="414"/>
      <c r="C126" s="411"/>
      <c r="D126" s="412"/>
      <c r="E126" s="122"/>
      <c r="F126" s="123"/>
      <c r="G126" s="128"/>
      <c r="H126" s="129"/>
      <c r="I126" s="123"/>
      <c r="J126" s="205"/>
      <c r="K126" s="125"/>
      <c r="L126" s="127"/>
      <c r="M126" s="202"/>
      <c r="N126" s="205"/>
      <c r="O126" s="119"/>
      <c r="P126" s="119"/>
      <c r="Q126" s="119"/>
      <c r="R126" s="119"/>
      <c r="S126" s="120"/>
      <c r="T126" s="50"/>
      <c r="U126" s="156"/>
      <c r="V126" s="156"/>
      <c r="W126" s="157"/>
      <c r="X126" s="156"/>
      <c r="Y126" s="156"/>
      <c r="Z126" s="156"/>
      <c r="AA126" s="156"/>
      <c r="AB126" s="60"/>
      <c r="AC126" s="156"/>
      <c r="AD126" s="168"/>
      <c r="AE126" s="164"/>
      <c r="AF126" s="60"/>
      <c r="AG126" s="156"/>
      <c r="AH126" s="156"/>
      <c r="AI126" s="156"/>
      <c r="AJ126" s="156"/>
      <c r="AK126" s="158"/>
      <c r="AL126" s="159"/>
      <c r="AM126" s="165"/>
      <c r="AN126" s="53"/>
      <c r="AO126" s="158"/>
      <c r="AP126" s="160"/>
      <c r="AQ126" s="165"/>
      <c r="AR126" s="156"/>
      <c r="AS126" s="161"/>
      <c r="AT126" s="160"/>
      <c r="AU126" s="412"/>
      <c r="AV126" s="410"/>
      <c r="AW126" s="414"/>
      <c r="AX126" s="5"/>
      <c r="AY126" s="4"/>
      <c r="AZ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</row>
    <row r="127" spans="1:128" ht="10.5" customHeight="1">
      <c r="A127" s="142"/>
      <c r="B127" s="414"/>
      <c r="C127" s="411" t="s">
        <v>117</v>
      </c>
      <c r="D127" s="412">
        <v>3</v>
      </c>
      <c r="E127" s="130"/>
      <c r="F127" s="132"/>
      <c r="G127" s="198"/>
      <c r="H127" s="123"/>
      <c r="I127" s="119"/>
      <c r="J127" s="124"/>
      <c r="K127" s="125"/>
      <c r="L127" s="127"/>
      <c r="M127" s="120"/>
      <c r="N127" s="124"/>
      <c r="O127" s="119"/>
      <c r="P127" s="119"/>
      <c r="Q127" s="119"/>
      <c r="R127" s="119"/>
      <c r="S127" s="120"/>
      <c r="T127" s="50"/>
      <c r="U127" s="156"/>
      <c r="V127" s="156"/>
      <c r="W127" s="157"/>
      <c r="X127" s="156"/>
      <c r="Y127" s="156"/>
      <c r="Z127" s="55"/>
      <c r="AA127" s="55"/>
      <c r="AB127" s="60"/>
      <c r="AC127" s="156"/>
      <c r="AD127" s="168"/>
      <c r="AE127" s="164"/>
      <c r="AF127" s="60"/>
      <c r="AG127" s="156"/>
      <c r="AH127" s="156"/>
      <c r="AI127" s="156"/>
      <c r="AJ127" s="156"/>
      <c r="AK127" s="164"/>
      <c r="AL127" s="60"/>
      <c r="AM127" s="165"/>
      <c r="AN127" s="53"/>
      <c r="AO127" s="164"/>
      <c r="AP127" s="156"/>
      <c r="AQ127" s="160"/>
      <c r="AR127" s="160"/>
      <c r="AS127" s="162"/>
      <c r="AT127" s="163"/>
      <c r="AU127" s="412">
        <v>6</v>
      </c>
      <c r="AV127" s="410" t="s">
        <v>143</v>
      </c>
      <c r="AW127" s="414"/>
      <c r="AX127" s="5"/>
      <c r="AY127" s="4"/>
      <c r="AZ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</row>
    <row r="128" spans="1:128" ht="10.5" customHeight="1">
      <c r="A128" s="142"/>
      <c r="B128" s="414"/>
      <c r="C128" s="411"/>
      <c r="D128" s="412"/>
      <c r="E128" s="257"/>
      <c r="F128" s="119"/>
      <c r="G128" s="119"/>
      <c r="H128" s="119"/>
      <c r="I128" s="119"/>
      <c r="J128" s="124"/>
      <c r="K128" s="216"/>
      <c r="L128" s="129"/>
      <c r="M128" s="120"/>
      <c r="N128" s="124"/>
      <c r="O128" s="119"/>
      <c r="P128" s="119"/>
      <c r="Q128" s="119"/>
      <c r="R128" s="119"/>
      <c r="S128" s="120"/>
      <c r="T128" s="50"/>
      <c r="U128" s="156"/>
      <c r="V128" s="156"/>
      <c r="W128" s="157"/>
      <c r="X128" s="156"/>
      <c r="Y128" s="156"/>
      <c r="Z128" s="156"/>
      <c r="AA128" s="156"/>
      <c r="AB128" s="60"/>
      <c r="AC128" s="156"/>
      <c r="AD128" s="168"/>
      <c r="AE128" s="164"/>
      <c r="AF128" s="60"/>
      <c r="AG128" s="156"/>
      <c r="AH128" s="156"/>
      <c r="AI128" s="156"/>
      <c r="AJ128" s="156"/>
      <c r="AK128" s="164"/>
      <c r="AL128" s="60"/>
      <c r="AM128" s="162"/>
      <c r="AN128" s="223"/>
      <c r="AO128" s="164"/>
      <c r="AP128" s="156"/>
      <c r="AQ128" s="156"/>
      <c r="AR128" s="156"/>
      <c r="AS128" s="156"/>
      <c r="AT128" s="156"/>
      <c r="AU128" s="412"/>
      <c r="AV128" s="410"/>
      <c r="AW128" s="414"/>
      <c r="AX128" s="5"/>
      <c r="AY128" s="4"/>
      <c r="AZ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</row>
    <row r="129" spans="1:128" ht="10.5" customHeight="1">
      <c r="A129" s="142"/>
      <c r="B129" s="414"/>
      <c r="C129" s="411" t="s">
        <v>118</v>
      </c>
      <c r="D129" s="412">
        <v>4</v>
      </c>
      <c r="E129" s="257"/>
      <c r="F129" s="119"/>
      <c r="G129" s="119"/>
      <c r="H129" s="119"/>
      <c r="I129" s="119"/>
      <c r="J129" s="124"/>
      <c r="K129" s="125"/>
      <c r="L129" s="119"/>
      <c r="M129" s="120"/>
      <c r="N129" s="124"/>
      <c r="O129" s="119"/>
      <c r="P129" s="119"/>
      <c r="Q129" s="119"/>
      <c r="R129" s="119"/>
      <c r="S129" s="120"/>
      <c r="T129" s="50"/>
      <c r="U129" s="156"/>
      <c r="V129" s="156"/>
      <c r="W129" s="157"/>
      <c r="X129" s="156"/>
      <c r="Y129" s="156"/>
      <c r="Z129" s="156"/>
      <c r="AA129" s="156"/>
      <c r="AB129" s="60"/>
      <c r="AC129" s="156"/>
      <c r="AD129" s="168"/>
      <c r="AE129" s="164"/>
      <c r="AF129" s="60"/>
      <c r="AG129" s="156"/>
      <c r="AH129" s="156"/>
      <c r="AI129" s="156"/>
      <c r="AJ129" s="156"/>
      <c r="AK129" s="164"/>
      <c r="AL129" s="60"/>
      <c r="AM129" s="156"/>
      <c r="AN129" s="53"/>
      <c r="AO129" s="164"/>
      <c r="AP129" s="156"/>
      <c r="AQ129" s="156"/>
      <c r="AR129" s="156"/>
      <c r="AS129" s="156"/>
      <c r="AT129" s="156"/>
      <c r="AU129" s="412">
        <v>5</v>
      </c>
      <c r="AV129" s="410" t="s">
        <v>144</v>
      </c>
      <c r="AW129" s="414"/>
      <c r="AX129" s="5"/>
      <c r="AY129" s="4"/>
      <c r="AZ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</row>
    <row r="130" spans="1:128" ht="10.5" customHeight="1">
      <c r="A130" s="142"/>
      <c r="B130" s="414"/>
      <c r="C130" s="411"/>
      <c r="D130" s="412"/>
      <c r="E130" s="122"/>
      <c r="F130" s="123"/>
      <c r="G130" s="128"/>
      <c r="H130" s="132"/>
      <c r="I130" s="119"/>
      <c r="J130" s="124"/>
      <c r="K130" s="125"/>
      <c r="L130" s="119"/>
      <c r="M130" s="120"/>
      <c r="N130" s="124"/>
      <c r="O130" s="119"/>
      <c r="P130" s="119"/>
      <c r="Q130" s="119"/>
      <c r="R130" s="119"/>
      <c r="S130" s="120"/>
      <c r="T130" s="50"/>
      <c r="U130" s="156"/>
      <c r="V130" s="156"/>
      <c r="W130" s="157"/>
      <c r="X130" s="156"/>
      <c r="Y130" s="156"/>
      <c r="Z130" s="156"/>
      <c r="AA130" s="156"/>
      <c r="AB130" s="60"/>
      <c r="AC130" s="156"/>
      <c r="AD130" s="168"/>
      <c r="AE130" s="164"/>
      <c r="AF130" s="60"/>
      <c r="AG130" s="156"/>
      <c r="AH130" s="156"/>
      <c r="AI130" s="156"/>
      <c r="AJ130" s="156"/>
      <c r="AK130" s="164"/>
      <c r="AL130" s="60"/>
      <c r="AM130" s="156"/>
      <c r="AN130" s="53"/>
      <c r="AO130" s="164"/>
      <c r="AP130" s="156"/>
      <c r="AQ130" s="163"/>
      <c r="AR130" s="163"/>
      <c r="AS130" s="161"/>
      <c r="AT130" s="160"/>
      <c r="AU130" s="412"/>
      <c r="AV130" s="410"/>
      <c r="AW130" s="414"/>
      <c r="AX130" s="5"/>
      <c r="AY130" s="4"/>
      <c r="AZ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</row>
    <row r="131" spans="1:128" ht="10.5" customHeight="1">
      <c r="A131" s="142"/>
      <c r="B131" s="414"/>
      <c r="C131" s="411" t="s">
        <v>119</v>
      </c>
      <c r="D131" s="412">
        <v>5</v>
      </c>
      <c r="E131" s="130"/>
      <c r="F131" s="132"/>
      <c r="G131" s="199"/>
      <c r="H131" s="197"/>
      <c r="I131" s="132"/>
      <c r="J131" s="133"/>
      <c r="K131" s="125"/>
      <c r="L131" s="119"/>
      <c r="M131" s="120"/>
      <c r="N131" s="124"/>
      <c r="O131" s="119"/>
      <c r="P131" s="119"/>
      <c r="Q131" s="119"/>
      <c r="R131" s="119"/>
      <c r="S131" s="120"/>
      <c r="T131" s="184"/>
      <c r="U131" s="156"/>
      <c r="V131" s="156"/>
      <c r="W131" s="157"/>
      <c r="X131" s="156"/>
      <c r="Y131" s="156"/>
      <c r="Z131" s="156"/>
      <c r="AA131" s="156"/>
      <c r="AB131" s="60"/>
      <c r="AC131" s="156"/>
      <c r="AD131" s="168"/>
      <c r="AE131" s="164"/>
      <c r="AF131" s="60"/>
      <c r="AG131" s="156"/>
      <c r="AH131" s="156"/>
      <c r="AI131" s="156"/>
      <c r="AJ131" s="156"/>
      <c r="AK131" s="164"/>
      <c r="AL131" s="60"/>
      <c r="AM131" s="156"/>
      <c r="AN131" s="53"/>
      <c r="AO131" s="166"/>
      <c r="AP131" s="163"/>
      <c r="AQ131" s="165"/>
      <c r="AR131" s="156"/>
      <c r="AS131" s="162"/>
      <c r="AT131" s="163"/>
      <c r="AU131" s="412">
        <v>4</v>
      </c>
      <c r="AV131" s="410" t="s">
        <v>145</v>
      </c>
      <c r="AW131" s="414"/>
      <c r="AX131" s="5"/>
      <c r="AY131" s="4"/>
      <c r="AZ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</row>
    <row r="132" spans="1:128" ht="10.5" customHeight="1">
      <c r="A132" s="142"/>
      <c r="B132" s="414"/>
      <c r="C132" s="411"/>
      <c r="D132" s="412"/>
      <c r="E132" s="257"/>
      <c r="F132" s="119"/>
      <c r="G132" s="119"/>
      <c r="H132" s="127"/>
      <c r="I132" s="119"/>
      <c r="J132" s="121"/>
      <c r="K132" s="125"/>
      <c r="L132" s="119"/>
      <c r="M132" s="120"/>
      <c r="N132" s="124"/>
      <c r="O132" s="119"/>
      <c r="P132" s="119"/>
      <c r="Q132" s="119"/>
      <c r="R132" s="119"/>
      <c r="S132" s="120"/>
      <c r="T132" s="50"/>
      <c r="U132" s="156"/>
      <c r="V132" s="156"/>
      <c r="W132" s="157"/>
      <c r="X132" s="156"/>
      <c r="Y132" s="156"/>
      <c r="Z132" s="156"/>
      <c r="AA132" s="156"/>
      <c r="AB132" s="60"/>
      <c r="AC132" s="156"/>
      <c r="AD132" s="156"/>
      <c r="AE132" s="164"/>
      <c r="AF132" s="60"/>
      <c r="AG132" s="156"/>
      <c r="AH132" s="156"/>
      <c r="AI132" s="156"/>
      <c r="AJ132" s="156"/>
      <c r="AK132" s="164"/>
      <c r="AL132" s="60"/>
      <c r="AM132" s="156"/>
      <c r="AN132" s="53"/>
      <c r="AO132" s="157"/>
      <c r="AP132" s="156"/>
      <c r="AQ132" s="165"/>
      <c r="AR132" s="156"/>
      <c r="AS132" s="156"/>
      <c r="AT132" s="156"/>
      <c r="AU132" s="412"/>
      <c r="AV132" s="410"/>
      <c r="AW132" s="414"/>
      <c r="AX132" s="5"/>
      <c r="AY132" s="4"/>
      <c r="AZ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</row>
    <row r="133" spans="1:128" ht="10.5" customHeight="1">
      <c r="A133" s="142"/>
      <c r="B133" s="414"/>
      <c r="C133" s="411" t="s">
        <v>120</v>
      </c>
      <c r="D133" s="412">
        <v>6</v>
      </c>
      <c r="E133" s="130"/>
      <c r="F133" s="132"/>
      <c r="G133" s="132"/>
      <c r="H133" s="129"/>
      <c r="I133" s="119"/>
      <c r="J133" s="121"/>
      <c r="K133" s="125"/>
      <c r="L133" s="58"/>
      <c r="M133" s="120"/>
      <c r="N133" s="124"/>
      <c r="O133" s="119"/>
      <c r="P133" s="119"/>
      <c r="Q133" s="119"/>
      <c r="R133" s="119"/>
      <c r="S133" s="120"/>
      <c r="T133" s="50"/>
      <c r="U133" s="156"/>
      <c r="V133" s="168"/>
      <c r="W133" s="180"/>
      <c r="X133" s="168"/>
      <c r="Y133" s="168"/>
      <c r="Z133" s="156"/>
      <c r="AA133" s="156"/>
      <c r="AB133" s="261"/>
      <c r="AC133" s="156"/>
      <c r="AD133" s="156"/>
      <c r="AE133" s="164"/>
      <c r="AF133" s="60"/>
      <c r="AG133" s="156"/>
      <c r="AH133" s="156"/>
      <c r="AI133" s="156"/>
      <c r="AJ133" s="156"/>
      <c r="AK133" s="164"/>
      <c r="AL133" s="60"/>
      <c r="AM133" s="156"/>
      <c r="AN133" s="53"/>
      <c r="AO133" s="157"/>
      <c r="AP133" s="156"/>
      <c r="AQ133" s="162"/>
      <c r="AR133" s="163"/>
      <c r="AS133" s="163"/>
      <c r="AT133" s="163"/>
      <c r="AU133" s="412">
        <v>3</v>
      </c>
      <c r="AV133" s="410" t="s">
        <v>146</v>
      </c>
      <c r="AW133" s="414"/>
      <c r="AX133" s="5"/>
      <c r="AY133" s="4"/>
      <c r="AZ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</row>
    <row r="134" spans="1:128" ht="10.5" customHeight="1">
      <c r="A134" s="142"/>
      <c r="B134" s="414"/>
      <c r="C134" s="411"/>
      <c r="D134" s="412"/>
      <c r="E134" s="119"/>
      <c r="F134" s="119"/>
      <c r="G134" s="119"/>
      <c r="H134" s="119"/>
      <c r="I134" s="119"/>
      <c r="J134" s="121"/>
      <c r="K134" s="125"/>
      <c r="L134" s="58"/>
      <c r="M134" s="120"/>
      <c r="N134" s="124"/>
      <c r="O134" s="119"/>
      <c r="P134" s="119"/>
      <c r="Q134" s="119"/>
      <c r="R134" s="119"/>
      <c r="S134" s="120"/>
      <c r="T134" s="50"/>
      <c r="U134" s="156"/>
      <c r="V134" s="168"/>
      <c r="W134" s="180"/>
      <c r="X134" s="168"/>
      <c r="Y134" s="168"/>
      <c r="Z134" s="156"/>
      <c r="AA134" s="156"/>
      <c r="AB134" s="60"/>
      <c r="AC134" s="156"/>
      <c r="AD134" s="156"/>
      <c r="AE134" s="164"/>
      <c r="AF134" s="60"/>
      <c r="AG134" s="156"/>
      <c r="AH134" s="156"/>
      <c r="AI134" s="156"/>
      <c r="AJ134" s="156"/>
      <c r="AK134" s="164"/>
      <c r="AL134" s="60"/>
      <c r="AM134" s="156"/>
      <c r="AN134" s="53"/>
      <c r="AO134" s="157"/>
      <c r="AP134" s="156"/>
      <c r="AQ134" s="156"/>
      <c r="AR134" s="156"/>
      <c r="AS134" s="156"/>
      <c r="AT134" s="156"/>
      <c r="AU134" s="412"/>
      <c r="AV134" s="410"/>
      <c r="AW134" s="414"/>
      <c r="AX134" s="5"/>
      <c r="AY134" s="4"/>
      <c r="AZ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</row>
    <row r="135" spans="1:128" ht="10.5" customHeight="1">
      <c r="A135" s="142"/>
      <c r="B135" s="414"/>
      <c r="C135" s="411" t="s">
        <v>121</v>
      </c>
      <c r="D135" s="412">
        <v>7</v>
      </c>
      <c r="E135" s="257"/>
      <c r="F135" s="119"/>
      <c r="G135" s="119"/>
      <c r="H135" s="119"/>
      <c r="I135" s="119"/>
      <c r="J135" s="121"/>
      <c r="K135" s="125"/>
      <c r="L135" s="58"/>
      <c r="M135" s="120"/>
      <c r="N135" s="124"/>
      <c r="O135" s="123"/>
      <c r="P135" s="197"/>
      <c r="Q135" s="119"/>
      <c r="R135" s="119"/>
      <c r="S135" s="120"/>
      <c r="T135" s="50"/>
      <c r="U135" s="156"/>
      <c r="V135" s="168"/>
      <c r="W135" s="180"/>
      <c r="X135" s="168"/>
      <c r="Y135" s="168"/>
      <c r="Z135" s="168"/>
      <c r="AA135" s="156"/>
      <c r="AB135" s="60"/>
      <c r="AC135" s="156"/>
      <c r="AD135" s="156"/>
      <c r="AE135" s="164"/>
      <c r="AF135" s="60"/>
      <c r="AG135" s="156"/>
      <c r="AH135" s="156"/>
      <c r="AI135" s="161"/>
      <c r="AJ135" s="210"/>
      <c r="AK135" s="172"/>
      <c r="AL135" s="169"/>
      <c r="AM135" s="168"/>
      <c r="AN135" s="219"/>
      <c r="AO135" s="157"/>
      <c r="AP135" s="156"/>
      <c r="AQ135" s="156"/>
      <c r="AR135" s="156"/>
      <c r="AS135" s="156"/>
      <c r="AT135" s="156"/>
      <c r="AU135" s="412">
        <v>2</v>
      </c>
      <c r="AV135" s="410" t="s">
        <v>147</v>
      </c>
      <c r="AW135" s="414"/>
      <c r="AX135" s="5"/>
      <c r="AY135" s="4"/>
      <c r="AZ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</row>
    <row r="136" spans="1:128" ht="10.5" customHeight="1">
      <c r="A136" s="142"/>
      <c r="B136" s="414"/>
      <c r="C136" s="411"/>
      <c r="D136" s="412"/>
      <c r="E136" s="122"/>
      <c r="F136" s="123"/>
      <c r="G136" s="123"/>
      <c r="H136" s="197"/>
      <c r="I136" s="119"/>
      <c r="J136" s="121"/>
      <c r="K136" s="125"/>
      <c r="L136" s="58"/>
      <c r="M136" s="120"/>
      <c r="N136" s="124"/>
      <c r="O136" s="119"/>
      <c r="P136" s="127"/>
      <c r="Q136" s="119"/>
      <c r="R136" s="119"/>
      <c r="S136" s="120"/>
      <c r="T136" s="50"/>
      <c r="U136" s="156"/>
      <c r="V136" s="168"/>
      <c r="W136" s="180"/>
      <c r="X136" s="168"/>
      <c r="Y136" s="168"/>
      <c r="Z136" s="168"/>
      <c r="AA136" s="156"/>
      <c r="AB136" s="60"/>
      <c r="AC136" s="156"/>
      <c r="AD136" s="156"/>
      <c r="AE136" s="164"/>
      <c r="AF136" s="60"/>
      <c r="AG136" s="156"/>
      <c r="AH136" s="156"/>
      <c r="AI136" s="165"/>
      <c r="AJ136" s="168"/>
      <c r="AK136" s="172"/>
      <c r="AL136" s="169"/>
      <c r="AM136" s="168"/>
      <c r="AN136" s="219"/>
      <c r="AO136" s="157"/>
      <c r="AP136" s="156"/>
      <c r="AQ136" s="161"/>
      <c r="AR136" s="160"/>
      <c r="AS136" s="160"/>
      <c r="AT136" s="160"/>
      <c r="AU136" s="412"/>
      <c r="AV136" s="410"/>
      <c r="AW136" s="414"/>
      <c r="AX136" s="5"/>
      <c r="AY136" s="4"/>
      <c r="AZ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</row>
    <row r="137" spans="1:128" ht="10.5" customHeight="1">
      <c r="A137" s="142"/>
      <c r="B137" s="414"/>
      <c r="C137" s="411" t="s">
        <v>122</v>
      </c>
      <c r="D137" s="412">
        <v>8</v>
      </c>
      <c r="E137" s="130"/>
      <c r="F137" s="132"/>
      <c r="G137" s="132"/>
      <c r="H137" s="129"/>
      <c r="I137" s="123"/>
      <c r="J137" s="205"/>
      <c r="K137" s="125"/>
      <c r="L137" s="58"/>
      <c r="M137" s="120"/>
      <c r="N137" s="124"/>
      <c r="O137" s="119"/>
      <c r="P137" s="127"/>
      <c r="Q137" s="119"/>
      <c r="R137" s="119"/>
      <c r="S137" s="120"/>
      <c r="T137" s="50"/>
      <c r="U137" s="156"/>
      <c r="V137" s="168"/>
      <c r="W137" s="180"/>
      <c r="X137" s="168"/>
      <c r="Y137" s="168"/>
      <c r="Z137" s="168"/>
      <c r="AA137" s="156"/>
      <c r="AB137" s="60"/>
      <c r="AC137" s="156"/>
      <c r="AD137" s="156"/>
      <c r="AE137" s="164"/>
      <c r="AF137" s="60"/>
      <c r="AG137" s="156"/>
      <c r="AH137" s="156"/>
      <c r="AI137" s="165"/>
      <c r="AJ137" s="168"/>
      <c r="AK137" s="172"/>
      <c r="AL137" s="169"/>
      <c r="AM137" s="168"/>
      <c r="AN137" s="219"/>
      <c r="AO137" s="158"/>
      <c r="AP137" s="160"/>
      <c r="AQ137" s="162"/>
      <c r="AR137" s="163"/>
      <c r="AS137" s="163"/>
      <c r="AT137" s="163"/>
      <c r="AU137" s="412">
        <v>1</v>
      </c>
      <c r="AV137" s="410" t="s">
        <v>148</v>
      </c>
      <c r="AW137" s="414"/>
      <c r="AX137" s="5"/>
      <c r="AY137" s="4"/>
      <c r="AZ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</row>
    <row r="138" spans="1:128" ht="10.5" customHeight="1" thickBot="1">
      <c r="A138" s="142"/>
      <c r="B138" s="415"/>
      <c r="C138" s="411"/>
      <c r="D138" s="412"/>
      <c r="E138" s="257"/>
      <c r="F138" s="119"/>
      <c r="G138" s="119"/>
      <c r="H138" s="119"/>
      <c r="I138" s="119"/>
      <c r="J138" s="124"/>
      <c r="K138" s="125"/>
      <c r="L138" s="58"/>
      <c r="M138" s="120"/>
      <c r="N138" s="124"/>
      <c r="O138" s="119"/>
      <c r="P138" s="127"/>
      <c r="Q138" s="132"/>
      <c r="R138" s="132"/>
      <c r="S138" s="131"/>
      <c r="T138" s="167"/>
      <c r="U138" s="156"/>
      <c r="V138" s="168"/>
      <c r="W138" s="180"/>
      <c r="X138" s="168"/>
      <c r="Y138" s="168"/>
      <c r="Z138" s="168"/>
      <c r="AA138" s="156"/>
      <c r="AB138" s="60"/>
      <c r="AC138" s="156"/>
      <c r="AD138" s="156"/>
      <c r="AE138" s="166"/>
      <c r="AF138" s="60"/>
      <c r="AG138" s="156"/>
      <c r="AH138" s="156"/>
      <c r="AI138" s="165"/>
      <c r="AJ138" s="168"/>
      <c r="AK138" s="172"/>
      <c r="AL138" s="169"/>
      <c r="AM138" s="168"/>
      <c r="AN138" s="219"/>
      <c r="AO138" s="164"/>
      <c r="AP138" s="156"/>
      <c r="AQ138" s="156"/>
      <c r="AR138" s="156"/>
      <c r="AS138" s="156"/>
      <c r="AT138" s="156"/>
      <c r="AU138" s="412"/>
      <c r="AV138" s="410"/>
      <c r="AW138" s="415"/>
      <c r="AX138" s="5"/>
      <c r="AY138" s="4"/>
      <c r="AZ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</row>
    <row r="139" spans="1:128" ht="10.5" customHeight="1">
      <c r="A139" s="142"/>
      <c r="B139" s="413" t="s">
        <v>100</v>
      </c>
      <c r="C139" s="411" t="s">
        <v>123</v>
      </c>
      <c r="D139" s="412">
        <v>1</v>
      </c>
      <c r="E139" s="257"/>
      <c r="F139" s="119"/>
      <c r="G139" s="119"/>
      <c r="H139" s="119"/>
      <c r="I139" s="119"/>
      <c r="J139" s="124"/>
      <c r="K139" s="217"/>
      <c r="L139" s="197"/>
      <c r="M139" s="120"/>
      <c r="N139" s="124"/>
      <c r="O139" s="119"/>
      <c r="P139" s="127"/>
      <c r="Q139" s="119"/>
      <c r="R139" s="119"/>
      <c r="S139" s="120"/>
      <c r="T139" s="60"/>
      <c r="U139" s="156"/>
      <c r="V139" s="168"/>
      <c r="W139" s="180"/>
      <c r="X139" s="168"/>
      <c r="Y139" s="168"/>
      <c r="Z139" s="168"/>
      <c r="AA139" s="156"/>
      <c r="AB139" s="60"/>
      <c r="AC139" s="156"/>
      <c r="AD139" s="168"/>
      <c r="AE139" s="157"/>
      <c r="AF139" s="159"/>
      <c r="AG139" s="160"/>
      <c r="AH139" s="178"/>
      <c r="AI139" s="165"/>
      <c r="AJ139" s="168"/>
      <c r="AK139" s="172"/>
      <c r="AL139" s="169"/>
      <c r="AM139" s="209"/>
      <c r="AN139" s="224"/>
      <c r="AO139" s="164"/>
      <c r="AP139" s="156"/>
      <c r="AQ139" s="156"/>
      <c r="AR139" s="156"/>
      <c r="AS139" s="156"/>
      <c r="AT139" s="156"/>
      <c r="AU139" s="412">
        <v>8</v>
      </c>
      <c r="AV139" s="410" t="s">
        <v>133</v>
      </c>
      <c r="AW139" s="413" t="s">
        <v>189</v>
      </c>
      <c r="AX139" s="5"/>
      <c r="AY139" s="4"/>
      <c r="AZ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</row>
    <row r="140" spans="1:128" ht="10.5" customHeight="1">
      <c r="A140" s="142"/>
      <c r="B140" s="414"/>
      <c r="C140" s="411"/>
      <c r="D140" s="412"/>
      <c r="E140" s="122"/>
      <c r="F140" s="123"/>
      <c r="G140" s="123"/>
      <c r="H140" s="197"/>
      <c r="I140" s="132"/>
      <c r="J140" s="133"/>
      <c r="K140" s="125"/>
      <c r="L140" s="127"/>
      <c r="M140" s="126"/>
      <c r="N140" s="124"/>
      <c r="O140" s="119"/>
      <c r="P140" s="127"/>
      <c r="Q140" s="119"/>
      <c r="R140" s="119"/>
      <c r="S140" s="120"/>
      <c r="T140" s="60"/>
      <c r="U140" s="156"/>
      <c r="V140" s="168"/>
      <c r="W140" s="180"/>
      <c r="X140" s="168"/>
      <c r="Y140" s="168"/>
      <c r="Z140" s="168"/>
      <c r="AA140" s="156"/>
      <c r="AB140" s="60"/>
      <c r="AC140" s="156"/>
      <c r="AD140" s="168"/>
      <c r="AE140" s="157"/>
      <c r="AF140" s="60"/>
      <c r="AG140" s="156"/>
      <c r="AH140" s="156"/>
      <c r="AI140" s="165"/>
      <c r="AJ140" s="168"/>
      <c r="AK140" s="172"/>
      <c r="AL140" s="169"/>
      <c r="AM140" s="171"/>
      <c r="AN140" s="219"/>
      <c r="AO140" s="166"/>
      <c r="AP140" s="163"/>
      <c r="AQ140" s="161"/>
      <c r="AR140" s="160"/>
      <c r="AS140" s="160"/>
      <c r="AT140" s="160"/>
      <c r="AU140" s="412"/>
      <c r="AV140" s="410"/>
      <c r="AW140" s="414"/>
      <c r="AX140" s="5"/>
      <c r="AY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</row>
    <row r="141" spans="1:128" ht="10.5" customHeight="1">
      <c r="A141" s="142"/>
      <c r="B141" s="414"/>
      <c r="C141" s="411" t="s">
        <v>124</v>
      </c>
      <c r="D141" s="412">
        <v>2</v>
      </c>
      <c r="E141" s="130"/>
      <c r="F141" s="132"/>
      <c r="G141" s="132"/>
      <c r="H141" s="129"/>
      <c r="I141" s="119"/>
      <c r="J141" s="121"/>
      <c r="K141" s="125"/>
      <c r="L141" s="127"/>
      <c r="M141" s="120"/>
      <c r="N141" s="124"/>
      <c r="O141" s="119"/>
      <c r="P141" s="127"/>
      <c r="Q141" s="119"/>
      <c r="R141" s="119"/>
      <c r="S141" s="120"/>
      <c r="T141" s="60"/>
      <c r="U141" s="156"/>
      <c r="V141" s="168"/>
      <c r="W141" s="180"/>
      <c r="X141" s="168"/>
      <c r="Y141" s="168"/>
      <c r="Z141" s="168"/>
      <c r="AA141" s="156"/>
      <c r="AB141" s="60"/>
      <c r="AC141" s="156"/>
      <c r="AD141" s="168"/>
      <c r="AE141" s="157"/>
      <c r="AF141" s="60"/>
      <c r="AG141" s="156"/>
      <c r="AH141" s="156"/>
      <c r="AI141" s="165"/>
      <c r="AJ141" s="168"/>
      <c r="AK141" s="172"/>
      <c r="AL141" s="169"/>
      <c r="AM141" s="171"/>
      <c r="AN141" s="219"/>
      <c r="AO141" s="157"/>
      <c r="AP141" s="156"/>
      <c r="AQ141" s="162"/>
      <c r="AR141" s="163"/>
      <c r="AS141" s="163"/>
      <c r="AT141" s="163"/>
      <c r="AU141" s="412">
        <v>7</v>
      </c>
      <c r="AV141" s="410" t="s">
        <v>134</v>
      </c>
      <c r="AW141" s="414"/>
      <c r="AX141" s="5"/>
      <c r="AY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</row>
    <row r="142" spans="1:128" ht="10.5" customHeight="1">
      <c r="A142" s="142"/>
      <c r="B142" s="414"/>
      <c r="C142" s="411"/>
      <c r="D142" s="412"/>
      <c r="E142" s="257"/>
      <c r="F142" s="119"/>
      <c r="G142" s="119"/>
      <c r="H142" s="119"/>
      <c r="I142" s="119"/>
      <c r="J142" s="121"/>
      <c r="K142" s="125"/>
      <c r="L142" s="127"/>
      <c r="M142" s="120"/>
      <c r="N142" s="124"/>
      <c r="O142" s="119"/>
      <c r="P142" s="127"/>
      <c r="Q142" s="119"/>
      <c r="R142" s="119"/>
      <c r="S142" s="120"/>
      <c r="T142" s="60"/>
      <c r="U142" s="156"/>
      <c r="V142" s="168"/>
      <c r="W142" s="180"/>
      <c r="X142" s="168"/>
      <c r="Y142" s="168"/>
      <c r="Z142" s="168"/>
      <c r="AA142" s="156"/>
      <c r="AB142" s="60"/>
      <c r="AC142" s="156"/>
      <c r="AD142" s="156"/>
      <c r="AE142" s="157"/>
      <c r="AF142" s="60"/>
      <c r="AG142" s="156"/>
      <c r="AH142" s="156"/>
      <c r="AI142" s="165"/>
      <c r="AJ142" s="168"/>
      <c r="AK142" s="172"/>
      <c r="AL142" s="169"/>
      <c r="AM142" s="171"/>
      <c r="AN142" s="219"/>
      <c r="AO142" s="157"/>
      <c r="AP142" s="156"/>
      <c r="AQ142" s="156"/>
      <c r="AR142" s="156"/>
      <c r="AS142" s="156"/>
      <c r="AT142" s="156"/>
      <c r="AU142" s="412"/>
      <c r="AV142" s="410"/>
      <c r="AW142" s="414"/>
      <c r="AX142" s="5"/>
      <c r="AY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</row>
    <row r="143" spans="1:128" ht="10.5" customHeight="1">
      <c r="A143" s="142"/>
      <c r="B143" s="414"/>
      <c r="C143" s="411" t="s">
        <v>125</v>
      </c>
      <c r="D143" s="412">
        <v>3</v>
      </c>
      <c r="E143" s="257"/>
      <c r="F143" s="119"/>
      <c r="G143" s="119"/>
      <c r="H143" s="119"/>
      <c r="I143" s="119"/>
      <c r="J143" s="121"/>
      <c r="K143" s="416" t="s">
        <v>96</v>
      </c>
      <c r="L143" s="127"/>
      <c r="M143" s="131"/>
      <c r="N143" s="133"/>
      <c r="O143" s="119"/>
      <c r="P143" s="127"/>
      <c r="Q143" s="119"/>
      <c r="R143" s="119"/>
      <c r="S143" s="120"/>
      <c r="T143" s="60"/>
      <c r="U143" s="156"/>
      <c r="V143" s="168"/>
      <c r="W143" s="180"/>
      <c r="X143" s="168"/>
      <c r="Y143" s="168"/>
      <c r="Z143" s="168"/>
      <c r="AA143" s="156"/>
      <c r="AB143" s="60"/>
      <c r="AC143" s="156"/>
      <c r="AD143" s="168"/>
      <c r="AE143" s="157"/>
      <c r="AF143" s="60"/>
      <c r="AG143" s="156"/>
      <c r="AH143" s="156"/>
      <c r="AI143" s="165"/>
      <c r="AJ143" s="168"/>
      <c r="AK143" s="175"/>
      <c r="AL143" s="176"/>
      <c r="AM143" s="171"/>
      <c r="AN143" s="417" t="s">
        <v>195</v>
      </c>
      <c r="AO143" s="157"/>
      <c r="AP143" s="156"/>
      <c r="AQ143" s="156"/>
      <c r="AR143" s="156"/>
      <c r="AS143" s="156"/>
      <c r="AT143" s="156"/>
      <c r="AU143" s="412">
        <v>6</v>
      </c>
      <c r="AV143" s="410" t="s">
        <v>135</v>
      </c>
      <c r="AW143" s="414"/>
      <c r="AX143" s="5"/>
      <c r="AY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</row>
    <row r="144" spans="1:128" ht="10.5" customHeight="1">
      <c r="A144" s="142"/>
      <c r="B144" s="414"/>
      <c r="C144" s="411"/>
      <c r="D144" s="412"/>
      <c r="E144" s="122"/>
      <c r="F144" s="123"/>
      <c r="G144" s="123"/>
      <c r="H144" s="197"/>
      <c r="I144" s="119"/>
      <c r="J144" s="121"/>
      <c r="K144" s="416"/>
      <c r="L144" s="127"/>
      <c r="M144" s="120"/>
      <c r="N144" s="121"/>
      <c r="O144" s="119"/>
      <c r="P144" s="127"/>
      <c r="Q144" s="119"/>
      <c r="R144" s="119"/>
      <c r="S144" s="120"/>
      <c r="T144" s="60"/>
      <c r="U144" s="156"/>
      <c r="V144" s="168"/>
      <c r="W144" s="180"/>
      <c r="X144" s="168"/>
      <c r="Y144" s="168"/>
      <c r="Z144" s="168"/>
      <c r="AA144" s="156"/>
      <c r="AB144" s="60"/>
      <c r="AC144" s="156"/>
      <c r="AD144" s="168"/>
      <c r="AE144" s="157"/>
      <c r="AF144" s="60"/>
      <c r="AG144" s="156"/>
      <c r="AH144" s="156"/>
      <c r="AI144" s="165"/>
      <c r="AJ144" s="168"/>
      <c r="AK144" s="180"/>
      <c r="AL144" s="169"/>
      <c r="AM144" s="171"/>
      <c r="AN144" s="417"/>
      <c r="AO144" s="157"/>
      <c r="AP144" s="156"/>
      <c r="AQ144" s="161"/>
      <c r="AR144" s="160"/>
      <c r="AS144" s="160"/>
      <c r="AT144" s="160"/>
      <c r="AU144" s="412"/>
      <c r="AV144" s="410"/>
      <c r="AW144" s="414"/>
      <c r="AX144" s="5"/>
      <c r="AY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</row>
    <row r="145" spans="1:128" ht="10.5" customHeight="1">
      <c r="A145" s="142"/>
      <c r="B145" s="414"/>
      <c r="C145" s="411" t="s">
        <v>126</v>
      </c>
      <c r="D145" s="412">
        <v>4</v>
      </c>
      <c r="E145" s="257"/>
      <c r="F145" s="119"/>
      <c r="G145" s="119"/>
      <c r="H145" s="127"/>
      <c r="I145" s="119"/>
      <c r="J145" s="121"/>
      <c r="K145" s="119"/>
      <c r="L145" s="127"/>
      <c r="M145" s="120"/>
      <c r="N145" s="121"/>
      <c r="O145" s="119"/>
      <c r="P145" s="127"/>
      <c r="Q145" s="119"/>
      <c r="R145" s="119"/>
      <c r="S145" s="120"/>
      <c r="T145" s="60"/>
      <c r="U145" s="156"/>
      <c r="V145" s="168"/>
      <c r="W145" s="180"/>
      <c r="X145" s="168"/>
      <c r="Y145" s="168"/>
      <c r="Z145" s="168"/>
      <c r="AA145" s="156"/>
      <c r="AB145" s="60"/>
      <c r="AC145" s="156"/>
      <c r="AD145" s="168"/>
      <c r="AE145" s="157"/>
      <c r="AF145" s="60"/>
      <c r="AG145" s="156"/>
      <c r="AH145" s="156"/>
      <c r="AI145" s="165"/>
      <c r="AJ145" s="168"/>
      <c r="AK145" s="180"/>
      <c r="AL145" s="169"/>
      <c r="AM145" s="171"/>
      <c r="AN145" s="168"/>
      <c r="AO145" s="157"/>
      <c r="AP145" s="156"/>
      <c r="AQ145" s="165"/>
      <c r="AR145" s="156"/>
      <c r="AS145" s="156"/>
      <c r="AT145" s="156"/>
      <c r="AU145" s="412">
        <v>5</v>
      </c>
      <c r="AV145" s="410" t="s">
        <v>136</v>
      </c>
      <c r="AW145" s="414"/>
      <c r="AX145" s="5"/>
      <c r="AY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</row>
    <row r="146" spans="1:128" ht="10.5" customHeight="1">
      <c r="A146" s="142"/>
      <c r="B146" s="414"/>
      <c r="C146" s="411"/>
      <c r="D146" s="412"/>
      <c r="E146" s="122"/>
      <c r="F146" s="123"/>
      <c r="G146" s="128"/>
      <c r="H146" s="129"/>
      <c r="I146" s="123"/>
      <c r="J146" s="205"/>
      <c r="K146" s="119"/>
      <c r="L146" s="127"/>
      <c r="M146" s="120"/>
      <c r="N146" s="121"/>
      <c r="O146" s="119"/>
      <c r="P146" s="127"/>
      <c r="Q146" s="119"/>
      <c r="R146" s="119"/>
      <c r="S146" s="120"/>
      <c r="T146" s="60"/>
      <c r="U146" s="156"/>
      <c r="V146" s="156"/>
      <c r="W146" s="157"/>
      <c r="X146" s="156"/>
      <c r="Y146" s="156"/>
      <c r="Z146" s="168"/>
      <c r="AA146" s="156"/>
      <c r="AB146" s="60"/>
      <c r="AC146" s="156"/>
      <c r="AD146" s="168"/>
      <c r="AE146" s="157"/>
      <c r="AF146" s="60"/>
      <c r="AG146" s="156"/>
      <c r="AH146" s="156"/>
      <c r="AI146" s="165"/>
      <c r="AJ146" s="168"/>
      <c r="AK146" s="180"/>
      <c r="AL146" s="169"/>
      <c r="AM146" s="171"/>
      <c r="AN146" s="168"/>
      <c r="AO146" s="158"/>
      <c r="AP146" s="160"/>
      <c r="AQ146" s="165"/>
      <c r="AR146" s="156"/>
      <c r="AS146" s="161"/>
      <c r="AT146" s="160"/>
      <c r="AU146" s="412"/>
      <c r="AV146" s="410"/>
      <c r="AW146" s="414"/>
      <c r="AX146" s="5"/>
      <c r="AY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</row>
    <row r="147" spans="1:128" ht="10.5" customHeight="1">
      <c r="A147" s="142"/>
      <c r="B147" s="414"/>
      <c r="C147" s="411" t="s">
        <v>127</v>
      </c>
      <c r="D147" s="412">
        <v>5</v>
      </c>
      <c r="E147" s="130"/>
      <c r="F147" s="132"/>
      <c r="G147" s="198"/>
      <c r="H147" s="123"/>
      <c r="I147" s="119"/>
      <c r="J147" s="124"/>
      <c r="K147" s="119"/>
      <c r="L147" s="127"/>
      <c r="M147" s="120"/>
      <c r="N147" s="121"/>
      <c r="O147" s="119"/>
      <c r="P147" s="127"/>
      <c r="Q147" s="119"/>
      <c r="R147" s="119"/>
      <c r="S147" s="120"/>
      <c r="T147" s="60"/>
      <c r="U147" s="156"/>
      <c r="V147" s="156"/>
      <c r="W147" s="157"/>
      <c r="X147" s="156"/>
      <c r="Y147" s="156"/>
      <c r="Z147" s="168"/>
      <c r="AA147" s="156"/>
      <c r="AB147" s="60"/>
      <c r="AC147" s="156"/>
      <c r="AD147" s="168"/>
      <c r="AE147" s="157"/>
      <c r="AF147" s="60"/>
      <c r="AG147" s="156"/>
      <c r="AH147" s="156"/>
      <c r="AI147" s="165"/>
      <c r="AJ147" s="168"/>
      <c r="AK147" s="180"/>
      <c r="AL147" s="169"/>
      <c r="AM147" s="171"/>
      <c r="AN147" s="168"/>
      <c r="AO147" s="164"/>
      <c r="AP147" s="156"/>
      <c r="AQ147" s="160"/>
      <c r="AR147" s="160"/>
      <c r="AS147" s="162"/>
      <c r="AT147" s="163"/>
      <c r="AU147" s="412">
        <v>4</v>
      </c>
      <c r="AV147" s="410" t="s">
        <v>137</v>
      </c>
      <c r="AW147" s="414"/>
      <c r="AX147" s="5"/>
      <c r="AY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</row>
    <row r="148" spans="1:128" ht="10.5" customHeight="1">
      <c r="A148" s="142"/>
      <c r="B148" s="414"/>
      <c r="C148" s="411"/>
      <c r="D148" s="412"/>
      <c r="E148" s="257"/>
      <c r="F148" s="119"/>
      <c r="G148" s="119"/>
      <c r="H148" s="119"/>
      <c r="I148" s="119"/>
      <c r="J148" s="124"/>
      <c r="K148" s="132"/>
      <c r="L148" s="129"/>
      <c r="M148" s="120"/>
      <c r="N148" s="121"/>
      <c r="O148" s="119"/>
      <c r="P148" s="127"/>
      <c r="Q148" s="119"/>
      <c r="R148" s="119"/>
      <c r="S148" s="120"/>
      <c r="T148" s="60"/>
      <c r="U148" s="156"/>
      <c r="V148" s="156"/>
      <c r="W148" s="157"/>
      <c r="X148" s="156"/>
      <c r="Y148" s="156"/>
      <c r="Z148" s="156"/>
      <c r="AA148" s="156"/>
      <c r="AB148" s="60"/>
      <c r="AC148" s="156"/>
      <c r="AD148" s="168"/>
      <c r="AE148" s="157"/>
      <c r="AF148" s="60"/>
      <c r="AG148" s="156"/>
      <c r="AH148" s="156"/>
      <c r="AI148" s="165"/>
      <c r="AJ148" s="168"/>
      <c r="AK148" s="180"/>
      <c r="AL148" s="169"/>
      <c r="AM148" s="173"/>
      <c r="AN148" s="174"/>
      <c r="AO148" s="164"/>
      <c r="AP148" s="156"/>
      <c r="AQ148" s="156"/>
      <c r="AR148" s="156"/>
      <c r="AS148" s="156"/>
      <c r="AT148" s="156"/>
      <c r="AU148" s="412"/>
      <c r="AV148" s="410"/>
      <c r="AW148" s="414"/>
      <c r="AX148" s="5"/>
      <c r="AY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</row>
    <row r="149" spans="1:128" ht="10.5" customHeight="1">
      <c r="A149" s="142"/>
      <c r="B149" s="414"/>
      <c r="C149" s="411" t="s">
        <v>128</v>
      </c>
      <c r="D149" s="412">
        <v>6</v>
      </c>
      <c r="E149" s="257"/>
      <c r="F149" s="119"/>
      <c r="G149" s="119"/>
      <c r="H149" s="119"/>
      <c r="I149" s="119"/>
      <c r="J149" s="124"/>
      <c r="K149" s="119"/>
      <c r="L149" s="58"/>
      <c r="M149" s="120"/>
      <c r="N149" s="121"/>
      <c r="O149" s="119"/>
      <c r="P149" s="127"/>
      <c r="Q149" s="119"/>
      <c r="R149" s="119"/>
      <c r="S149" s="120"/>
      <c r="T149" s="60"/>
      <c r="U149" s="156"/>
      <c r="V149" s="156"/>
      <c r="W149" s="157"/>
      <c r="X149" s="156"/>
      <c r="Y149" s="156"/>
      <c r="Z149" s="156"/>
      <c r="AA149" s="156"/>
      <c r="AB149" s="60"/>
      <c r="AC149" s="156"/>
      <c r="AD149" s="168"/>
      <c r="AE149" s="157"/>
      <c r="AF149" s="60"/>
      <c r="AG149" s="156"/>
      <c r="AH149" s="156"/>
      <c r="AI149" s="165"/>
      <c r="AJ149" s="168"/>
      <c r="AK149" s="180"/>
      <c r="AL149" s="169"/>
      <c r="AM149" s="168"/>
      <c r="AN149" s="168"/>
      <c r="AO149" s="164"/>
      <c r="AP149" s="156"/>
      <c r="AQ149" s="156"/>
      <c r="AR149" s="156"/>
      <c r="AS149" s="156"/>
      <c r="AT149" s="156"/>
      <c r="AU149" s="412">
        <v>3</v>
      </c>
      <c r="AV149" s="410" t="s">
        <v>138</v>
      </c>
      <c r="AW149" s="414"/>
      <c r="AX149" s="5"/>
      <c r="AY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</row>
    <row r="150" spans="1:128" ht="10.5" customHeight="1">
      <c r="A150" s="142"/>
      <c r="B150" s="414"/>
      <c r="C150" s="411"/>
      <c r="D150" s="412"/>
      <c r="E150" s="122"/>
      <c r="F150" s="123"/>
      <c r="G150" s="128"/>
      <c r="H150" s="132"/>
      <c r="I150" s="119"/>
      <c r="J150" s="124"/>
      <c r="K150" s="119"/>
      <c r="L150" s="58"/>
      <c r="M150" s="120"/>
      <c r="N150" s="121"/>
      <c r="O150" s="119"/>
      <c r="P150" s="127"/>
      <c r="Q150" s="119"/>
      <c r="R150" s="119"/>
      <c r="S150" s="120"/>
      <c r="T150" s="60"/>
      <c r="U150" s="156"/>
      <c r="V150" s="156"/>
      <c r="W150" s="157"/>
      <c r="X150" s="156"/>
      <c r="Y150" s="156"/>
      <c r="Z150" s="156"/>
      <c r="AA150" s="156"/>
      <c r="AB150" s="60"/>
      <c r="AC150" s="156"/>
      <c r="AD150" s="168"/>
      <c r="AE150" s="157"/>
      <c r="AF150" s="60"/>
      <c r="AG150" s="156"/>
      <c r="AH150" s="156"/>
      <c r="AI150" s="165"/>
      <c r="AJ150" s="168"/>
      <c r="AK150" s="180"/>
      <c r="AL150" s="169"/>
      <c r="AM150" s="168"/>
      <c r="AN150" s="168"/>
      <c r="AO150" s="164"/>
      <c r="AP150" s="156"/>
      <c r="AQ150" s="163"/>
      <c r="AR150" s="163"/>
      <c r="AS150" s="161"/>
      <c r="AT150" s="160"/>
      <c r="AU150" s="412"/>
      <c r="AV150" s="410"/>
      <c r="AW150" s="414"/>
      <c r="AX150" s="5"/>
      <c r="AY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</row>
    <row r="151" spans="1:128" ht="10.5" customHeight="1">
      <c r="A151" s="142"/>
      <c r="B151" s="414"/>
      <c r="C151" s="411" t="s">
        <v>129</v>
      </c>
      <c r="D151" s="412">
        <v>7</v>
      </c>
      <c r="E151" s="130"/>
      <c r="F151" s="132"/>
      <c r="G151" s="199"/>
      <c r="H151" s="197"/>
      <c r="I151" s="132"/>
      <c r="J151" s="133"/>
      <c r="K151" s="119"/>
      <c r="L151" s="58"/>
      <c r="M151" s="120"/>
      <c r="N151" s="121"/>
      <c r="O151" s="119"/>
      <c r="P151" s="127"/>
      <c r="Q151" s="119"/>
      <c r="R151" s="119"/>
      <c r="S151" s="120"/>
      <c r="T151" s="60"/>
      <c r="U151" s="156"/>
      <c r="V151" s="156"/>
      <c r="W151" s="157"/>
      <c r="X151" s="156"/>
      <c r="Y151" s="156"/>
      <c r="Z151" s="156"/>
      <c r="AA151" s="156"/>
      <c r="AB151" s="60"/>
      <c r="AC151" s="156"/>
      <c r="AD151" s="168"/>
      <c r="AE151" s="157"/>
      <c r="AF151" s="60"/>
      <c r="AG151" s="156"/>
      <c r="AH151" s="156"/>
      <c r="AI151" s="165"/>
      <c r="AJ151" s="168"/>
      <c r="AK151" s="180"/>
      <c r="AL151" s="169"/>
      <c r="AM151" s="168"/>
      <c r="AN151" s="168"/>
      <c r="AO151" s="166"/>
      <c r="AP151" s="163"/>
      <c r="AQ151" s="165"/>
      <c r="AR151" s="156"/>
      <c r="AS151" s="162"/>
      <c r="AT151" s="163"/>
      <c r="AU151" s="412">
        <v>2</v>
      </c>
      <c r="AV151" s="410" t="s">
        <v>139</v>
      </c>
      <c r="AW151" s="414"/>
      <c r="AX151" s="5"/>
      <c r="AY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</row>
    <row r="152" spans="1:128" ht="10.5" customHeight="1">
      <c r="A152" s="142"/>
      <c r="B152" s="414"/>
      <c r="C152" s="411"/>
      <c r="D152" s="412"/>
      <c r="E152" s="257"/>
      <c r="F152" s="119"/>
      <c r="G152" s="119"/>
      <c r="H152" s="127"/>
      <c r="I152" s="119"/>
      <c r="J152" s="121"/>
      <c r="K152" s="119"/>
      <c r="L152" s="61"/>
      <c r="M152" s="120"/>
      <c r="N152" s="121"/>
      <c r="O152" s="119"/>
      <c r="P152" s="127"/>
      <c r="Q152" s="119"/>
      <c r="R152" s="119"/>
      <c r="S152" s="120"/>
      <c r="T152" s="60"/>
      <c r="U152" s="156"/>
      <c r="V152" s="156"/>
      <c r="W152" s="157"/>
      <c r="X152" s="156"/>
      <c r="Y152" s="156"/>
      <c r="Z152" s="156"/>
      <c r="AA152" s="156"/>
      <c r="AB152" s="60"/>
      <c r="AC152" s="156"/>
      <c r="AD152" s="168"/>
      <c r="AE152" s="157"/>
      <c r="AF152" s="60"/>
      <c r="AG152" s="156"/>
      <c r="AH152" s="156"/>
      <c r="AI152" s="165"/>
      <c r="AJ152" s="168"/>
      <c r="AK152" s="180"/>
      <c r="AL152" s="169"/>
      <c r="AM152" s="168"/>
      <c r="AN152" s="168"/>
      <c r="AO152" s="157"/>
      <c r="AP152" s="156"/>
      <c r="AQ152" s="165"/>
      <c r="AR152" s="156"/>
      <c r="AS152" s="156"/>
      <c r="AT152" s="156"/>
      <c r="AU152" s="412"/>
      <c r="AV152" s="410"/>
      <c r="AW152" s="414"/>
      <c r="AX152" s="5"/>
      <c r="AY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</row>
    <row r="153" spans="1:128" ht="10.5" customHeight="1">
      <c r="A153" s="142"/>
      <c r="B153" s="414"/>
      <c r="C153" s="411" t="s">
        <v>130</v>
      </c>
      <c r="D153" s="412">
        <v>8</v>
      </c>
      <c r="E153" s="130"/>
      <c r="F153" s="132"/>
      <c r="G153" s="132"/>
      <c r="H153" s="129"/>
      <c r="I153" s="119"/>
      <c r="J153" s="121"/>
      <c r="K153" s="119"/>
      <c r="L153" s="61"/>
      <c r="M153" s="120"/>
      <c r="N153" s="121"/>
      <c r="O153" s="119"/>
      <c r="P153" s="127"/>
      <c r="Q153" s="119"/>
      <c r="R153" s="119"/>
      <c r="S153" s="120"/>
      <c r="T153" s="60"/>
      <c r="U153" s="156"/>
      <c r="V153" s="156"/>
      <c r="W153" s="157"/>
      <c r="X153" s="156"/>
      <c r="Y153" s="156"/>
      <c r="Z153" s="156"/>
      <c r="AA153" s="156"/>
      <c r="AB153" s="60"/>
      <c r="AC153" s="156"/>
      <c r="AD153" s="168"/>
      <c r="AE153" s="157"/>
      <c r="AF153" s="60"/>
      <c r="AG153" s="156"/>
      <c r="AH153" s="156"/>
      <c r="AI153" s="165"/>
      <c r="AJ153" s="168"/>
      <c r="AK153" s="180"/>
      <c r="AL153" s="169"/>
      <c r="AM153" s="61"/>
      <c r="AN153" s="168"/>
      <c r="AO153" s="157"/>
      <c r="AP153" s="156"/>
      <c r="AQ153" s="162"/>
      <c r="AR153" s="163"/>
      <c r="AS153" s="163"/>
      <c r="AT153" s="163"/>
      <c r="AU153" s="412">
        <v>1</v>
      </c>
      <c r="AV153" s="410" t="s">
        <v>140</v>
      </c>
      <c r="AW153" s="414"/>
      <c r="AX153" s="5"/>
      <c r="AY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</row>
    <row r="154" spans="1:128" ht="10.5" customHeight="1" thickBot="1">
      <c r="A154" s="142"/>
      <c r="B154" s="415"/>
      <c r="C154" s="411"/>
      <c r="D154" s="412"/>
      <c r="E154" s="257"/>
      <c r="F154" s="119"/>
      <c r="G154" s="119"/>
      <c r="H154" s="119"/>
      <c r="I154" s="119"/>
      <c r="J154" s="121"/>
      <c r="K154" s="119"/>
      <c r="L154" s="58"/>
      <c r="M154" s="120"/>
      <c r="N154" s="121"/>
      <c r="O154" s="119"/>
      <c r="P154" s="127"/>
      <c r="Q154" s="119"/>
      <c r="R154" s="119"/>
      <c r="S154" s="120"/>
      <c r="T154" s="153"/>
      <c r="U154" s="154"/>
      <c r="V154" s="154"/>
      <c r="W154" s="150"/>
      <c r="X154" s="154"/>
      <c r="Y154" s="154"/>
      <c r="Z154" s="156"/>
      <c r="AA154" s="156"/>
      <c r="AB154" s="60"/>
      <c r="AC154" s="156"/>
      <c r="AD154" s="156"/>
      <c r="AE154" s="157"/>
      <c r="AF154" s="60"/>
      <c r="AG154" s="156"/>
      <c r="AH154" s="156"/>
      <c r="AI154" s="165"/>
      <c r="AJ154" s="168"/>
      <c r="AK154" s="180"/>
      <c r="AL154" s="169"/>
      <c r="AM154" s="61"/>
      <c r="AN154" s="168"/>
      <c r="AO154" s="157"/>
      <c r="AP154" s="156"/>
      <c r="AQ154" s="156"/>
      <c r="AR154" s="156"/>
      <c r="AS154" s="156"/>
      <c r="AT154" s="156"/>
      <c r="AU154" s="412"/>
      <c r="AV154" s="410"/>
      <c r="AW154" s="415"/>
      <c r="AX154" s="5"/>
      <c r="AY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</row>
    <row r="155" spans="1:128" ht="10.5" customHeight="1">
      <c r="A155" s="142"/>
      <c r="B155" s="51"/>
      <c r="C155" s="408" t="s">
        <v>350</v>
      </c>
      <c r="D155" s="409" t="s">
        <v>36</v>
      </c>
      <c r="E155" s="130"/>
      <c r="F155" s="132"/>
      <c r="G155" s="132"/>
      <c r="H155" s="132"/>
      <c r="I155" s="132"/>
      <c r="J155" s="134"/>
      <c r="K155" s="132"/>
      <c r="L155" s="59"/>
      <c r="M155" s="131"/>
      <c r="N155" s="134"/>
      <c r="O155" s="132"/>
      <c r="P155" s="129"/>
      <c r="Q155" s="119"/>
      <c r="R155" s="119"/>
      <c r="S155" s="120"/>
      <c r="T155" s="60"/>
      <c r="U155" s="156"/>
      <c r="V155" s="156"/>
      <c r="W155" s="157"/>
      <c r="X155" s="156"/>
      <c r="Y155" s="156"/>
      <c r="Z155" s="156"/>
      <c r="AA155" s="156"/>
      <c r="AB155" s="60"/>
      <c r="AC155" s="156"/>
      <c r="AD155" s="156"/>
      <c r="AE155" s="157"/>
      <c r="AF155" s="60"/>
      <c r="AG155" s="156"/>
      <c r="AH155" s="156"/>
      <c r="AI155" s="162"/>
      <c r="AJ155" s="174"/>
      <c r="AK155" s="214"/>
      <c r="AL155" s="176"/>
      <c r="AM155" s="174"/>
      <c r="AN155" s="174"/>
      <c r="AO155" s="177"/>
      <c r="AP155" s="163"/>
      <c r="AQ155" s="163"/>
      <c r="AR155" s="163"/>
      <c r="AS155" s="163"/>
      <c r="AT155" s="163"/>
      <c r="AU155" s="410" t="s">
        <v>36</v>
      </c>
      <c r="AV155" s="408" t="s">
        <v>349</v>
      </c>
      <c r="AW155" s="40"/>
      <c r="AX155" s="5"/>
      <c r="AY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</row>
    <row r="156" spans="1:128" ht="10.5" customHeight="1">
      <c r="A156" s="142"/>
      <c r="B156" s="51"/>
      <c r="C156" s="408"/>
      <c r="D156" s="409"/>
      <c r="E156" s="257"/>
      <c r="F156" s="119"/>
      <c r="G156" s="119"/>
      <c r="H156" s="119"/>
      <c r="I156" s="119"/>
      <c r="J156" s="121"/>
      <c r="K156" s="119"/>
      <c r="L156" s="58"/>
      <c r="M156" s="120"/>
      <c r="N156" s="121"/>
      <c r="O156" s="119"/>
      <c r="P156" s="119"/>
      <c r="Q156" s="119"/>
      <c r="R156" s="119"/>
      <c r="S156" s="120"/>
      <c r="T156" s="60"/>
      <c r="U156" s="156"/>
      <c r="V156" s="156"/>
      <c r="W156" s="157"/>
      <c r="X156" s="156"/>
      <c r="Y156" s="156"/>
      <c r="Z156" s="156"/>
      <c r="AA156" s="156"/>
      <c r="AB156" s="60"/>
      <c r="AC156" s="156"/>
      <c r="AD156" s="156"/>
      <c r="AE156" s="157"/>
      <c r="AF156" s="60"/>
      <c r="AG156" s="156"/>
      <c r="AH156" s="156"/>
      <c r="AI156" s="156"/>
      <c r="AJ156" s="168"/>
      <c r="AK156" s="180"/>
      <c r="AL156" s="169"/>
      <c r="AM156" s="168"/>
      <c r="AN156" s="168"/>
      <c r="AO156" s="157"/>
      <c r="AP156" s="156"/>
      <c r="AQ156" s="156"/>
      <c r="AR156" s="156"/>
      <c r="AS156" s="156"/>
      <c r="AT156" s="156"/>
      <c r="AU156" s="410"/>
      <c r="AV156" s="408"/>
      <c r="AW156" s="40"/>
      <c r="AX156" s="5"/>
      <c r="AY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</row>
    <row r="157" spans="1:128" ht="10.5" customHeight="1">
      <c r="A157" s="142"/>
      <c r="B157" s="40"/>
      <c r="C157" s="252"/>
      <c r="D157" s="156"/>
      <c r="E157" s="262"/>
      <c r="F157" s="156"/>
      <c r="G157" s="156"/>
      <c r="H157" s="156"/>
      <c r="I157" s="156"/>
      <c r="J157" s="156"/>
      <c r="K157" s="156"/>
      <c r="L157" s="168"/>
      <c r="M157" s="156"/>
      <c r="N157" s="156"/>
      <c r="O157" s="156"/>
      <c r="P157" s="156"/>
      <c r="Q157" s="156"/>
      <c r="R157" s="156"/>
      <c r="S157" s="156"/>
      <c r="T157" s="156"/>
      <c r="U157" s="156"/>
      <c r="V157" s="156"/>
      <c r="W157" s="156"/>
      <c r="X157" s="156"/>
      <c r="Y157" s="156"/>
      <c r="Z157" s="156"/>
      <c r="AA157" s="156"/>
      <c r="AB157" s="156"/>
      <c r="AC157" s="156"/>
      <c r="AD157" s="156"/>
      <c r="AE157" s="156"/>
      <c r="AF157" s="156"/>
      <c r="AG157" s="156"/>
      <c r="AH157" s="156"/>
      <c r="AI157" s="156"/>
      <c r="AJ157" s="156"/>
      <c r="AK157" s="156"/>
      <c r="AL157" s="156"/>
      <c r="AM157" s="156"/>
      <c r="AN157" s="156"/>
      <c r="AO157" s="156"/>
      <c r="AP157" s="156"/>
      <c r="AQ157" s="156"/>
      <c r="AR157" s="156"/>
      <c r="AS157" s="156"/>
      <c r="AT157" s="156"/>
      <c r="AU157" s="156"/>
      <c r="AV157" s="119"/>
      <c r="AW157" s="40"/>
      <c r="AX157" s="5"/>
      <c r="AY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</row>
    <row r="158" spans="1:128" ht="10.5" customHeight="1">
      <c r="A158" s="142"/>
      <c r="B158" s="40"/>
      <c r="C158" s="253"/>
      <c r="D158" s="5"/>
      <c r="E158" s="268"/>
      <c r="F158" s="5"/>
      <c r="G158" s="5"/>
      <c r="H158" s="5"/>
      <c r="I158" s="5"/>
      <c r="J158" s="5"/>
      <c r="K158" s="5"/>
      <c r="L158" s="10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268"/>
      <c r="AQ158" s="5"/>
      <c r="AR158" s="5"/>
      <c r="AS158" s="5"/>
      <c r="AT158" s="5"/>
      <c r="AU158" s="5"/>
      <c r="AV158" s="228"/>
      <c r="AW158" s="40"/>
      <c r="AX158" s="5"/>
      <c r="AY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</row>
    <row r="159" spans="1:128" ht="10.5" customHeight="1">
      <c r="A159" s="142"/>
      <c r="B159" s="40"/>
      <c r="C159" s="253"/>
      <c r="D159" s="5"/>
      <c r="E159" s="268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268"/>
      <c r="AQ159" s="5"/>
      <c r="AR159" s="5"/>
      <c r="AS159" s="5"/>
      <c r="AT159" s="5"/>
      <c r="AU159" s="5"/>
      <c r="AV159" s="228"/>
      <c r="AW159" s="40"/>
      <c r="AX159" s="5"/>
      <c r="AY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</row>
    <row r="160" spans="1:128" ht="10.5" customHeight="1">
      <c r="A160" s="142"/>
      <c r="B160" s="40"/>
      <c r="C160" s="253"/>
      <c r="D160" s="5"/>
      <c r="E160" s="268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228"/>
      <c r="AW160" s="40"/>
      <c r="AX160" s="5"/>
      <c r="AY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</row>
    <row r="161" spans="1:128" ht="10.5" customHeight="1">
      <c r="A161" s="142"/>
      <c r="B161" s="40"/>
      <c r="C161" s="253"/>
      <c r="D161" s="5"/>
      <c r="E161" s="268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11"/>
      <c r="AK161" s="11"/>
      <c r="AL161" s="11"/>
      <c r="AM161" s="11"/>
      <c r="AN161" s="11"/>
      <c r="AO161" s="5"/>
      <c r="AP161" s="5"/>
      <c r="AQ161" s="5"/>
      <c r="AR161" s="5"/>
      <c r="AS161" s="5"/>
      <c r="AT161" s="5"/>
      <c r="AU161" s="5"/>
      <c r="AV161" s="228"/>
      <c r="AW161" s="40"/>
      <c r="AX161" s="5"/>
      <c r="AY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</row>
    <row r="162" spans="1:128" ht="10.5" customHeight="1">
      <c r="B162" s="40"/>
      <c r="C162" s="253"/>
      <c r="D162" s="5"/>
      <c r="E162" s="268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11"/>
      <c r="AK162" s="11"/>
      <c r="AL162" s="11"/>
      <c r="AM162" s="11"/>
      <c r="AN162" s="11"/>
      <c r="AO162" s="5"/>
      <c r="AP162" s="5"/>
      <c r="AQ162" s="5"/>
      <c r="AR162" s="5"/>
      <c r="AS162" s="5"/>
      <c r="AT162" s="5"/>
      <c r="AU162" s="5"/>
      <c r="AV162" s="228"/>
      <c r="AW162" s="40"/>
      <c r="AX162" s="5"/>
      <c r="AY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</row>
    <row r="163" spans="1:128" ht="10.5" customHeight="1">
      <c r="B163" s="40"/>
      <c r="C163" s="253"/>
      <c r="D163" s="5"/>
      <c r="E163" s="268"/>
      <c r="F163" s="5"/>
      <c r="G163" s="5"/>
      <c r="H163" s="5"/>
      <c r="I163" s="5"/>
      <c r="J163" s="5"/>
      <c r="K163" s="5"/>
      <c r="L163" s="42"/>
      <c r="M163" s="42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10"/>
      <c r="AF163" s="10"/>
      <c r="AG163" s="10"/>
      <c r="AH163" s="5"/>
      <c r="AI163" s="5"/>
      <c r="AJ163" s="11"/>
      <c r="AK163" s="11"/>
      <c r="AL163" s="11"/>
      <c r="AM163" s="11"/>
      <c r="AN163" s="11"/>
      <c r="AO163" s="5"/>
      <c r="AP163" s="5"/>
      <c r="AQ163" s="5"/>
      <c r="AR163" s="5"/>
      <c r="AS163" s="5"/>
      <c r="AT163" s="5"/>
      <c r="AU163" s="5"/>
      <c r="AV163" s="228"/>
      <c r="AW163" s="40"/>
      <c r="AX163" s="5"/>
      <c r="AY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</row>
    <row r="164" spans="1:128" ht="10.5" customHeight="1">
      <c r="B164" s="40"/>
      <c r="C164" s="253"/>
      <c r="D164" s="5"/>
      <c r="E164" s="268"/>
      <c r="F164" s="5"/>
      <c r="G164" s="5"/>
      <c r="H164" s="5"/>
      <c r="I164" s="5"/>
      <c r="J164" s="5"/>
      <c r="K164" s="5"/>
      <c r="L164" s="42"/>
      <c r="M164" s="42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10"/>
      <c r="AF164" s="10"/>
      <c r="AG164" s="10"/>
      <c r="AH164" s="5"/>
      <c r="AI164" s="5"/>
      <c r="AJ164" s="11"/>
      <c r="AK164" s="11"/>
      <c r="AL164" s="11"/>
      <c r="AM164" s="11"/>
      <c r="AN164" s="11"/>
      <c r="AO164" s="5"/>
      <c r="AP164" s="5"/>
      <c r="AQ164" s="5"/>
      <c r="AR164" s="5"/>
      <c r="AS164" s="5"/>
      <c r="AT164" s="5"/>
      <c r="AU164" s="5"/>
      <c r="AV164" s="228"/>
      <c r="AW164" s="40"/>
      <c r="AX164" s="5"/>
      <c r="AY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</row>
    <row r="165" spans="1:128" ht="10.5" customHeight="1">
      <c r="B165" s="40"/>
      <c r="C165" s="253"/>
      <c r="D165" s="5"/>
      <c r="E165" s="268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10"/>
      <c r="AF165" s="10"/>
      <c r="AG165" s="10"/>
      <c r="AH165" s="5"/>
      <c r="AI165" s="5"/>
      <c r="AJ165" s="11"/>
      <c r="AK165" s="11"/>
      <c r="AL165" s="11"/>
      <c r="AM165" s="11"/>
      <c r="AN165" s="11"/>
      <c r="AO165" s="5"/>
      <c r="AP165" s="5"/>
      <c r="AQ165" s="5"/>
      <c r="AR165" s="5"/>
      <c r="AS165" s="5"/>
      <c r="AT165" s="5"/>
      <c r="AU165" s="5"/>
      <c r="AV165" s="228"/>
      <c r="AW165" s="40"/>
      <c r="AX165" s="5"/>
      <c r="AY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</row>
    <row r="166" spans="1:128" ht="10.5" customHeight="1">
      <c r="B166" s="40"/>
      <c r="C166" s="253"/>
      <c r="D166" s="5"/>
      <c r="E166" s="268"/>
      <c r="F166" s="5"/>
      <c r="G166" s="5"/>
      <c r="H166" s="5"/>
      <c r="I166" s="5"/>
      <c r="J166" s="5"/>
      <c r="K166" s="5"/>
      <c r="L166" s="268"/>
      <c r="M166" s="5"/>
      <c r="N166" s="5"/>
      <c r="O166" s="5"/>
      <c r="P166" s="268"/>
      <c r="Q166" s="268"/>
      <c r="R166" s="268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268"/>
      <c r="AE166" s="10"/>
      <c r="AF166" s="10"/>
      <c r="AG166" s="10"/>
      <c r="AH166" s="268"/>
      <c r="AI166" s="42"/>
      <c r="AJ166" s="42"/>
      <c r="AK166" s="42"/>
      <c r="AL166" s="42"/>
      <c r="AM166" s="42"/>
      <c r="AN166" s="42"/>
      <c r="AO166" s="5"/>
      <c r="AP166" s="5"/>
      <c r="AQ166" s="5"/>
      <c r="AR166" s="5"/>
      <c r="AS166" s="5"/>
      <c r="AT166" s="5"/>
      <c r="AU166" s="5"/>
      <c r="AV166" s="228"/>
      <c r="AW166" s="40"/>
      <c r="AX166" s="5"/>
      <c r="AY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</row>
    <row r="167" spans="1:128" ht="10.5" customHeight="1">
      <c r="B167" s="40"/>
      <c r="C167" s="253"/>
      <c r="D167" s="5"/>
      <c r="E167" s="268"/>
      <c r="F167" s="5"/>
      <c r="G167" s="5"/>
      <c r="H167" s="5"/>
      <c r="I167" s="5"/>
      <c r="J167" s="5"/>
      <c r="K167" s="5"/>
      <c r="L167" s="268"/>
      <c r="M167" s="5"/>
      <c r="N167" s="5"/>
      <c r="O167" s="5"/>
      <c r="P167" s="268"/>
      <c r="Q167" s="268"/>
      <c r="R167" s="268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268"/>
      <c r="AE167" s="10"/>
      <c r="AF167" s="10"/>
      <c r="AG167" s="10"/>
      <c r="AH167" s="268"/>
      <c r="AI167" s="42"/>
      <c r="AJ167" s="42"/>
      <c r="AK167" s="42"/>
      <c r="AL167" s="42"/>
      <c r="AM167" s="42"/>
      <c r="AN167" s="42"/>
      <c r="AO167" s="5"/>
      <c r="AP167" s="5"/>
      <c r="AQ167" s="5"/>
      <c r="AR167" s="5"/>
      <c r="AS167" s="5"/>
      <c r="AT167" s="5"/>
      <c r="AU167" s="5"/>
      <c r="AV167" s="228"/>
      <c r="AW167" s="40"/>
      <c r="AX167" s="5"/>
      <c r="AY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</row>
    <row r="168" spans="1:128" ht="10.5" customHeight="1">
      <c r="B168" s="40"/>
      <c r="C168" s="253"/>
      <c r="D168" s="5"/>
      <c r="E168" s="268"/>
      <c r="F168" s="5"/>
      <c r="G168" s="5"/>
      <c r="H168" s="5"/>
      <c r="I168" s="5"/>
      <c r="J168" s="5"/>
      <c r="K168" s="5"/>
      <c r="L168" s="268"/>
      <c r="M168" s="5"/>
      <c r="N168" s="5"/>
      <c r="O168" s="5"/>
      <c r="P168" s="268"/>
      <c r="Q168" s="268"/>
      <c r="R168" s="268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268"/>
      <c r="AE168" s="10"/>
      <c r="AF168" s="10"/>
      <c r="AG168" s="10"/>
      <c r="AH168" s="5"/>
      <c r="AI168" s="5"/>
      <c r="AJ168" s="11"/>
      <c r="AK168" s="11"/>
      <c r="AL168" s="11"/>
      <c r="AM168" s="11"/>
      <c r="AN168" s="11"/>
      <c r="AO168" s="5"/>
      <c r="AP168" s="5"/>
      <c r="AQ168" s="5"/>
      <c r="AR168" s="5"/>
      <c r="AS168" s="5"/>
      <c r="AT168" s="5"/>
      <c r="AU168" s="5"/>
      <c r="AV168" s="228"/>
      <c r="AW168" s="40"/>
      <c r="AX168" s="5"/>
      <c r="AY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</row>
    <row r="169" spans="1:128" ht="15.75" customHeight="1">
      <c r="B169" s="40"/>
      <c r="C169" s="254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228"/>
      <c r="AW169" s="5"/>
      <c r="AX169" s="5"/>
      <c r="AY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</row>
    <row r="170" spans="1:128" ht="15.75" customHeight="1">
      <c r="B170" s="40"/>
      <c r="C170" s="253"/>
      <c r="D170" s="5"/>
      <c r="E170" s="268"/>
      <c r="F170" s="5"/>
      <c r="G170" s="5"/>
      <c r="H170" s="5"/>
      <c r="I170" s="5"/>
      <c r="J170" s="5"/>
      <c r="K170" s="5"/>
      <c r="L170" s="42"/>
      <c r="M170" s="42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10"/>
      <c r="AF170" s="10"/>
      <c r="AG170" s="10"/>
      <c r="AH170" s="5"/>
      <c r="AI170" s="42"/>
      <c r="AJ170" s="42"/>
      <c r="AK170" s="42"/>
      <c r="AL170" s="42"/>
      <c r="AM170" s="42"/>
      <c r="AN170" s="42"/>
      <c r="AO170" s="5"/>
      <c r="AP170" s="5"/>
      <c r="AQ170" s="5"/>
      <c r="AR170" s="5"/>
      <c r="AS170" s="5"/>
      <c r="AT170" s="5"/>
      <c r="AU170" s="5"/>
      <c r="AV170" s="228"/>
      <c r="AW170" s="40"/>
      <c r="AX170" s="5"/>
      <c r="AY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</row>
    <row r="171" spans="1:128" ht="15.75" customHeight="1">
      <c r="B171" s="40"/>
      <c r="C171" s="253"/>
      <c r="D171" s="5"/>
      <c r="E171" s="268"/>
      <c r="F171" s="5"/>
      <c r="G171" s="5"/>
      <c r="H171" s="5"/>
      <c r="I171" s="5"/>
      <c r="J171" s="5"/>
      <c r="K171" s="5"/>
      <c r="L171" s="42"/>
      <c r="M171" s="42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10"/>
      <c r="AF171" s="10"/>
      <c r="AG171" s="10"/>
      <c r="AH171" s="5"/>
      <c r="AI171" s="42"/>
      <c r="AJ171" s="42"/>
      <c r="AK171" s="42"/>
      <c r="AL171" s="42"/>
      <c r="AM171" s="42"/>
      <c r="AN171" s="42"/>
      <c r="AO171" s="5"/>
      <c r="AP171" s="5"/>
      <c r="AQ171" s="5"/>
      <c r="AR171" s="5"/>
      <c r="AS171" s="5"/>
      <c r="AT171" s="5"/>
      <c r="AU171" s="5"/>
      <c r="AV171" s="228"/>
      <c r="AW171" s="40"/>
      <c r="AX171" s="5"/>
      <c r="AY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</row>
    <row r="172" spans="1:128" ht="15.75" customHeight="1">
      <c r="B172" s="40"/>
      <c r="C172" s="253"/>
      <c r="D172" s="5"/>
      <c r="E172" s="268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10"/>
      <c r="AF172" s="10"/>
      <c r="AG172" s="10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228"/>
      <c r="AW172" s="40"/>
      <c r="AX172" s="5"/>
      <c r="AY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</row>
    <row r="173" spans="1:128" ht="15.75" customHeight="1">
      <c r="B173" s="40"/>
      <c r="C173" s="253"/>
      <c r="D173" s="5"/>
      <c r="E173" s="268"/>
      <c r="F173" s="5"/>
      <c r="G173" s="5"/>
      <c r="H173" s="5"/>
      <c r="I173" s="5"/>
      <c r="J173" s="5"/>
      <c r="K173" s="5"/>
      <c r="L173" s="5"/>
      <c r="M173" s="5"/>
      <c r="N173" s="5"/>
      <c r="O173" s="10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10"/>
      <c r="AF173" s="10"/>
      <c r="AG173" s="10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228"/>
      <c r="AW173" s="40"/>
      <c r="AX173" s="5"/>
      <c r="AY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</row>
    <row r="174" spans="1:128" ht="15.75" customHeight="1">
      <c r="B174" s="40"/>
      <c r="C174" s="253"/>
      <c r="D174" s="5"/>
      <c r="E174" s="268"/>
      <c r="F174" s="5"/>
      <c r="G174" s="5"/>
      <c r="H174" s="5"/>
      <c r="I174" s="5"/>
      <c r="J174" s="5"/>
      <c r="K174" s="5"/>
      <c r="L174" s="5"/>
      <c r="M174" s="5"/>
      <c r="N174" s="5"/>
      <c r="O174" s="10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10"/>
      <c r="AF174" s="10"/>
      <c r="AG174" s="10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228"/>
      <c r="AW174" s="40"/>
      <c r="AX174" s="5"/>
      <c r="AY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</row>
    <row r="175" spans="1:128" ht="15.75" customHeight="1">
      <c r="B175" s="40"/>
      <c r="C175" s="253"/>
      <c r="D175" s="5"/>
      <c r="E175" s="268"/>
      <c r="F175" s="5"/>
      <c r="G175" s="5"/>
      <c r="H175" s="5"/>
      <c r="I175" s="5"/>
      <c r="J175" s="5"/>
      <c r="K175" s="5"/>
      <c r="L175" s="5"/>
      <c r="M175" s="5"/>
      <c r="N175" s="5"/>
      <c r="O175" s="10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10"/>
      <c r="AF175" s="10"/>
      <c r="AG175" s="10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228"/>
      <c r="AW175" s="40"/>
      <c r="AX175" s="5"/>
      <c r="AY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</row>
    <row r="176" spans="1:128" ht="15.75" customHeight="1">
      <c r="B176" s="40"/>
      <c r="C176" s="253"/>
      <c r="D176" s="5"/>
      <c r="E176" s="268"/>
      <c r="F176" s="5"/>
      <c r="G176" s="5"/>
      <c r="H176" s="5"/>
      <c r="I176" s="5"/>
      <c r="J176" s="5"/>
      <c r="K176" s="5"/>
      <c r="L176" s="5"/>
      <c r="M176" s="5"/>
      <c r="N176" s="5"/>
      <c r="O176" s="10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10"/>
      <c r="AF176" s="10"/>
      <c r="AG176" s="10"/>
      <c r="AH176" s="5"/>
      <c r="AI176" s="5"/>
      <c r="AJ176" s="5"/>
      <c r="AK176" s="5"/>
      <c r="AL176" s="5"/>
      <c r="AM176" s="5"/>
      <c r="AN176" s="5"/>
      <c r="AO176" s="5"/>
      <c r="AP176" s="268"/>
      <c r="AQ176" s="5"/>
      <c r="AR176" s="5"/>
      <c r="AS176" s="5"/>
      <c r="AT176" s="5"/>
      <c r="AU176" s="5"/>
      <c r="AV176" s="228"/>
      <c r="AW176" s="40"/>
      <c r="AX176" s="5"/>
      <c r="AY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</row>
    <row r="177" spans="1:128" ht="15.75" customHeight="1">
      <c r="B177" s="40"/>
      <c r="C177" s="253"/>
      <c r="D177" s="5"/>
      <c r="E177" s="268"/>
      <c r="F177" s="268"/>
      <c r="G177" s="5"/>
      <c r="H177" s="5"/>
      <c r="I177" s="5"/>
      <c r="J177" s="268"/>
      <c r="K177" s="5"/>
      <c r="L177" s="5"/>
      <c r="M177" s="5"/>
      <c r="N177" s="5"/>
      <c r="O177" s="10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10"/>
      <c r="AF177" s="10"/>
      <c r="AG177" s="10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228"/>
      <c r="AW177" s="40"/>
      <c r="AX177" s="5"/>
      <c r="AY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</row>
    <row r="178" spans="1:128" ht="15.75" customHeight="1">
      <c r="B178" s="40"/>
      <c r="C178" s="253"/>
      <c r="D178" s="5"/>
      <c r="E178" s="268"/>
      <c r="F178" s="268"/>
      <c r="G178" s="5"/>
      <c r="H178" s="5"/>
      <c r="I178" s="5"/>
      <c r="J178" s="268"/>
      <c r="K178" s="5"/>
      <c r="L178" s="5"/>
      <c r="M178" s="5"/>
      <c r="N178" s="5"/>
      <c r="O178" s="10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10"/>
      <c r="AF178" s="10"/>
      <c r="AG178" s="10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228"/>
      <c r="AW178" s="40"/>
      <c r="AX178" s="5"/>
      <c r="AY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</row>
    <row r="179" spans="1:128" ht="15.75" customHeight="1">
      <c r="B179" s="40"/>
      <c r="C179" s="253"/>
      <c r="D179" s="5"/>
      <c r="E179" s="268"/>
      <c r="F179" s="5"/>
      <c r="G179" s="5"/>
      <c r="H179" s="5"/>
      <c r="I179" s="5"/>
      <c r="J179" s="268"/>
      <c r="K179" s="5"/>
      <c r="L179" s="5"/>
      <c r="M179" s="5"/>
      <c r="N179" s="5"/>
      <c r="O179" s="10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228"/>
      <c r="AW179" s="40"/>
      <c r="AX179" s="5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</row>
    <row r="180" spans="1:128" ht="15.75" customHeight="1">
      <c r="B180" s="40"/>
      <c r="C180" s="253"/>
      <c r="D180" s="5"/>
      <c r="E180" s="268"/>
      <c r="F180" s="268"/>
      <c r="G180" s="5"/>
      <c r="H180" s="5"/>
      <c r="I180" s="5"/>
      <c r="J180" s="5"/>
      <c r="K180" s="5"/>
      <c r="L180" s="5"/>
      <c r="M180" s="5"/>
      <c r="N180" s="5"/>
      <c r="O180" s="10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228"/>
      <c r="AW180" s="40"/>
      <c r="AX180" s="5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</row>
    <row r="181" spans="1:128" ht="15.75" customHeight="1">
      <c r="B181" s="40"/>
      <c r="C181" s="253"/>
      <c r="D181" s="5"/>
      <c r="E181" s="268"/>
      <c r="F181" s="268"/>
      <c r="G181" s="5"/>
      <c r="H181" s="5"/>
      <c r="I181" s="5"/>
      <c r="J181" s="5"/>
      <c r="K181" s="5"/>
      <c r="L181" s="5"/>
      <c r="M181" s="5"/>
      <c r="N181" s="5"/>
      <c r="O181" s="10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43"/>
      <c r="AK181" s="43"/>
      <c r="AL181" s="43"/>
      <c r="AM181" s="43"/>
      <c r="AN181" s="43"/>
      <c r="AO181" s="5"/>
      <c r="AP181" s="5"/>
      <c r="AQ181" s="5"/>
      <c r="AR181" s="5"/>
      <c r="AS181" s="5"/>
      <c r="AT181" s="5"/>
      <c r="AU181" s="5"/>
      <c r="AV181" s="228"/>
      <c r="AW181" s="40"/>
      <c r="AX181" s="5"/>
      <c r="AY181" s="4"/>
      <c r="AZ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</row>
    <row r="182" spans="1:128" ht="15.75" customHeight="1">
      <c r="B182" s="40"/>
      <c r="C182" s="253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10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43"/>
      <c r="AK182" s="43"/>
      <c r="AL182" s="43"/>
      <c r="AM182" s="43"/>
      <c r="AN182" s="43"/>
      <c r="AO182" s="53"/>
      <c r="AP182" s="5"/>
      <c r="AQ182" s="5"/>
      <c r="AR182" s="5"/>
      <c r="AS182" s="5"/>
      <c r="AT182" s="5"/>
      <c r="AU182" s="5"/>
      <c r="AV182" s="228"/>
      <c r="AW182" s="40"/>
      <c r="AX182" s="5"/>
      <c r="AY182" s="4"/>
      <c r="AZ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</row>
    <row r="183" spans="1:128" ht="15.75" customHeight="1">
      <c r="B183" s="40"/>
      <c r="C183" s="253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10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228"/>
      <c r="AW183" s="40"/>
      <c r="AX183" s="5"/>
      <c r="AY183" s="4"/>
      <c r="AZ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</row>
    <row r="184" spans="1:128" ht="15.75" customHeight="1">
      <c r="A184" s="4"/>
      <c r="B184" s="40"/>
      <c r="C184" s="254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10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43"/>
      <c r="AK184" s="43"/>
      <c r="AL184" s="43"/>
      <c r="AM184" s="43"/>
      <c r="AN184" s="43"/>
      <c r="AO184" s="5"/>
      <c r="AP184" s="5"/>
      <c r="AQ184" s="5"/>
      <c r="AR184" s="5"/>
      <c r="AS184" s="5"/>
      <c r="AT184" s="5"/>
      <c r="AU184" s="5"/>
      <c r="AV184" s="228"/>
      <c r="AW184" s="5"/>
      <c r="AX184" s="5"/>
      <c r="AY184" s="4"/>
      <c r="AZ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</row>
    <row r="185" spans="1:128" ht="15.75" customHeight="1">
      <c r="A185" s="4"/>
      <c r="B185" s="40"/>
      <c r="C185" s="253"/>
      <c r="D185" s="5"/>
      <c r="E185" s="268"/>
      <c r="F185" s="5"/>
      <c r="G185" s="5"/>
      <c r="H185" s="5"/>
      <c r="I185" s="5"/>
      <c r="J185" s="5"/>
      <c r="K185" s="5"/>
      <c r="L185" s="5"/>
      <c r="M185" s="5"/>
      <c r="N185" s="5"/>
      <c r="O185" s="10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228"/>
      <c r="AW185" s="40"/>
      <c r="AX185" s="5"/>
      <c r="AY185" s="4"/>
      <c r="AZ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</row>
    <row r="186" spans="1:128" ht="15.75" customHeight="1">
      <c r="B186" s="40"/>
      <c r="C186" s="253"/>
      <c r="D186" s="5"/>
      <c r="E186" s="268"/>
      <c r="F186" s="5"/>
      <c r="G186" s="5"/>
      <c r="H186" s="5"/>
      <c r="I186" s="5"/>
      <c r="J186" s="5"/>
      <c r="K186" s="5"/>
      <c r="L186" s="10"/>
      <c r="M186" s="5"/>
      <c r="N186" s="5"/>
      <c r="O186" s="10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10"/>
      <c r="AK186" s="10"/>
      <c r="AL186" s="10"/>
      <c r="AM186" s="10"/>
      <c r="AN186" s="10"/>
      <c r="AO186" s="5"/>
      <c r="AP186" s="5"/>
      <c r="AQ186" s="5"/>
      <c r="AR186" s="5"/>
      <c r="AS186" s="5"/>
      <c r="AT186" s="5"/>
      <c r="AU186" s="5"/>
      <c r="AV186" s="228"/>
      <c r="AW186" s="40"/>
      <c r="AX186" s="5"/>
      <c r="AY186" s="4"/>
      <c r="AZ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</row>
    <row r="187" spans="1:128" ht="15.75" customHeight="1">
      <c r="A187" s="4"/>
      <c r="B187" s="40"/>
      <c r="C187" s="253"/>
      <c r="D187" s="5"/>
      <c r="E187" s="268"/>
      <c r="F187" s="5"/>
      <c r="G187" s="5"/>
      <c r="H187" s="5"/>
      <c r="I187" s="5"/>
      <c r="J187" s="5"/>
      <c r="K187" s="5"/>
      <c r="L187" s="10"/>
      <c r="M187" s="5"/>
      <c r="N187" s="5"/>
      <c r="O187" s="10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10"/>
      <c r="AK187" s="10"/>
      <c r="AL187" s="10"/>
      <c r="AM187" s="10"/>
      <c r="AN187" s="10"/>
      <c r="AO187" s="5"/>
      <c r="AP187" s="5"/>
      <c r="AQ187" s="5"/>
      <c r="AR187" s="5"/>
      <c r="AS187" s="5"/>
      <c r="AT187" s="5"/>
      <c r="AU187" s="5"/>
      <c r="AV187" s="228"/>
      <c r="AW187" s="40"/>
      <c r="AX187" s="5"/>
      <c r="AY187" s="4"/>
      <c r="AZ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</row>
    <row r="188" spans="1:128" ht="15.75" customHeight="1">
      <c r="A188" s="4"/>
      <c r="B188" s="40"/>
      <c r="C188" s="253"/>
      <c r="D188" s="5"/>
      <c r="E188" s="268"/>
      <c r="F188" s="5"/>
      <c r="G188" s="5"/>
      <c r="H188" s="5"/>
      <c r="I188" s="5"/>
      <c r="J188" s="5"/>
      <c r="K188" s="5"/>
      <c r="L188" s="10"/>
      <c r="M188" s="5"/>
      <c r="N188" s="5"/>
      <c r="O188" s="10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10"/>
      <c r="AK188" s="10"/>
      <c r="AL188" s="10"/>
      <c r="AM188" s="10"/>
      <c r="AN188" s="10"/>
      <c r="AO188" s="5"/>
      <c r="AP188" s="5"/>
      <c r="AQ188" s="5"/>
      <c r="AR188" s="5"/>
      <c r="AS188" s="5"/>
      <c r="AT188" s="5"/>
      <c r="AU188" s="5"/>
      <c r="AV188" s="228"/>
      <c r="AW188" s="40"/>
      <c r="AX188" s="5"/>
      <c r="AY188" s="4"/>
      <c r="AZ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</row>
    <row r="189" spans="1:128" ht="15.75" customHeight="1">
      <c r="A189" s="4"/>
      <c r="B189" s="40"/>
      <c r="C189" s="253"/>
      <c r="D189" s="5"/>
      <c r="E189" s="268"/>
      <c r="F189" s="5"/>
      <c r="G189" s="5"/>
      <c r="H189" s="5"/>
      <c r="I189" s="5"/>
      <c r="J189" s="5"/>
      <c r="K189" s="5"/>
      <c r="L189" s="10"/>
      <c r="M189" s="5"/>
      <c r="N189" s="5"/>
      <c r="O189" s="10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10"/>
      <c r="AK189" s="10"/>
      <c r="AL189" s="10"/>
      <c r="AM189" s="10"/>
      <c r="AN189" s="10"/>
      <c r="AO189" s="5"/>
      <c r="AP189" s="5"/>
      <c r="AQ189" s="5"/>
      <c r="AR189" s="5"/>
      <c r="AS189" s="5"/>
      <c r="AT189" s="5"/>
      <c r="AU189" s="5"/>
      <c r="AV189" s="228"/>
      <c r="AW189" s="40"/>
      <c r="AX189" s="5"/>
      <c r="AY189" s="4"/>
      <c r="AZ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</row>
    <row r="190" spans="1:128" ht="15.75" customHeight="1">
      <c r="B190" s="40"/>
      <c r="C190" s="253"/>
      <c r="D190" s="5"/>
      <c r="E190" s="268"/>
      <c r="F190" s="5"/>
      <c r="G190" s="5"/>
      <c r="H190" s="5"/>
      <c r="I190" s="5"/>
      <c r="J190" s="268"/>
      <c r="K190" s="5"/>
      <c r="L190" s="10"/>
      <c r="M190" s="5"/>
      <c r="N190" s="5"/>
      <c r="O190" s="10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10"/>
      <c r="AK190" s="10"/>
      <c r="AL190" s="10"/>
      <c r="AM190" s="10"/>
      <c r="AN190" s="10"/>
      <c r="AO190" s="5"/>
      <c r="AP190" s="5"/>
      <c r="AQ190" s="5"/>
      <c r="AR190" s="5"/>
      <c r="AS190" s="5"/>
      <c r="AT190" s="5"/>
      <c r="AU190" s="5"/>
      <c r="AV190" s="228"/>
      <c r="AW190" s="40"/>
      <c r="AX190" s="5"/>
      <c r="AY190" s="4"/>
      <c r="AZ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</row>
    <row r="191" spans="1:128" ht="15.75" customHeight="1">
      <c r="A191" s="4"/>
      <c r="B191" s="40"/>
      <c r="C191" s="253"/>
      <c r="D191" s="5"/>
      <c r="E191" s="268"/>
      <c r="F191" s="5"/>
      <c r="G191" s="5"/>
      <c r="H191" s="5"/>
      <c r="I191" s="5"/>
      <c r="J191" s="268"/>
      <c r="K191" s="5"/>
      <c r="L191" s="10"/>
      <c r="M191" s="5"/>
      <c r="N191" s="5"/>
      <c r="O191" s="10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10"/>
      <c r="AK191" s="10"/>
      <c r="AL191" s="10"/>
      <c r="AM191" s="10"/>
      <c r="AN191" s="10"/>
      <c r="AO191" s="5"/>
      <c r="AP191" s="5"/>
      <c r="AQ191" s="5"/>
      <c r="AR191" s="5"/>
      <c r="AS191" s="5"/>
      <c r="AT191" s="5"/>
      <c r="AU191" s="5"/>
      <c r="AV191" s="228"/>
      <c r="AW191" s="40"/>
      <c r="AX191" s="5"/>
      <c r="AY191" s="4"/>
      <c r="AZ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</row>
    <row r="192" spans="1:128" ht="15.75" customHeight="1">
      <c r="A192" s="4"/>
      <c r="B192" s="40"/>
      <c r="C192" s="253"/>
      <c r="D192" s="5"/>
      <c r="E192" s="268"/>
      <c r="F192" s="5"/>
      <c r="G192" s="5"/>
      <c r="H192" s="5"/>
      <c r="I192" s="5"/>
      <c r="J192" s="5"/>
      <c r="K192" s="5"/>
      <c r="L192" s="10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10"/>
      <c r="AK192" s="10"/>
      <c r="AL192" s="10"/>
      <c r="AM192" s="10"/>
      <c r="AN192" s="10"/>
      <c r="AO192" s="5"/>
      <c r="AP192" s="5"/>
      <c r="AQ192" s="5"/>
      <c r="AR192" s="5"/>
      <c r="AS192" s="5"/>
      <c r="AT192" s="5"/>
      <c r="AU192" s="5"/>
      <c r="AV192" s="228"/>
      <c r="AW192" s="40"/>
      <c r="AX192" s="5"/>
      <c r="AY192" s="4"/>
      <c r="AZ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</row>
    <row r="193" spans="1:128" ht="15.75" customHeight="1">
      <c r="A193" s="4"/>
      <c r="B193" s="40"/>
      <c r="C193" s="253"/>
      <c r="D193" s="5"/>
      <c r="E193" s="268"/>
      <c r="F193" s="5"/>
      <c r="G193" s="5"/>
      <c r="H193" s="5"/>
      <c r="I193" s="5"/>
      <c r="J193" s="5"/>
      <c r="K193" s="5"/>
      <c r="L193" s="10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10"/>
      <c r="AK193" s="10"/>
      <c r="AL193" s="10"/>
      <c r="AM193" s="10"/>
      <c r="AN193" s="10"/>
      <c r="AO193" s="5"/>
      <c r="AP193" s="5"/>
      <c r="AQ193" s="5"/>
      <c r="AR193" s="5"/>
      <c r="AS193" s="5"/>
      <c r="AT193" s="5"/>
      <c r="AU193" s="5"/>
      <c r="AV193" s="228"/>
      <c r="AW193" s="40"/>
      <c r="AX193" s="5"/>
      <c r="AY193" s="4"/>
      <c r="AZ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</row>
    <row r="194" spans="1:128" ht="15.75" customHeight="1">
      <c r="A194" s="4"/>
      <c r="B194" s="40"/>
      <c r="C194" s="253"/>
      <c r="D194" s="5"/>
      <c r="E194" s="268"/>
      <c r="F194" s="5"/>
      <c r="G194" s="5"/>
      <c r="H194" s="5"/>
      <c r="I194" s="5"/>
      <c r="J194" s="5"/>
      <c r="K194" s="5"/>
      <c r="L194" s="10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10"/>
      <c r="AK194" s="10"/>
      <c r="AL194" s="10"/>
      <c r="AM194" s="10"/>
      <c r="AN194" s="10"/>
      <c r="AO194" s="5"/>
      <c r="AP194" s="5"/>
      <c r="AQ194" s="5"/>
      <c r="AR194" s="5"/>
      <c r="AS194" s="5"/>
      <c r="AT194" s="5"/>
      <c r="AU194" s="5"/>
      <c r="AV194" s="228"/>
      <c r="AW194" s="40"/>
      <c r="AX194" s="5"/>
      <c r="AY194" s="4"/>
      <c r="AZ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</row>
    <row r="195" spans="1:128" ht="15.75" customHeight="1">
      <c r="B195" s="40"/>
      <c r="C195" s="253"/>
      <c r="D195" s="5"/>
      <c r="E195" s="268"/>
      <c r="F195" s="5"/>
      <c r="G195" s="5"/>
      <c r="H195" s="5"/>
      <c r="I195" s="5"/>
      <c r="J195" s="5"/>
      <c r="K195" s="5"/>
      <c r="L195" s="10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10"/>
      <c r="AK195" s="10"/>
      <c r="AL195" s="10"/>
      <c r="AM195" s="10"/>
      <c r="AN195" s="10"/>
      <c r="AO195" s="5"/>
      <c r="AP195" s="5"/>
      <c r="AQ195" s="5"/>
      <c r="AR195" s="5"/>
      <c r="AS195" s="5"/>
      <c r="AT195" s="5"/>
      <c r="AU195" s="5"/>
      <c r="AV195" s="228"/>
      <c r="AW195" s="40"/>
      <c r="AX195" s="5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</row>
    <row r="196" spans="1:128" ht="15.75" customHeight="1">
      <c r="B196" s="40"/>
      <c r="C196" s="253"/>
      <c r="D196" s="5"/>
      <c r="E196" s="268"/>
      <c r="F196" s="5"/>
      <c r="G196" s="5"/>
      <c r="H196" s="5"/>
      <c r="I196" s="5"/>
      <c r="J196" s="5"/>
      <c r="K196" s="5"/>
      <c r="L196" s="10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268"/>
      <c r="AI196" s="5"/>
      <c r="AJ196" s="10"/>
      <c r="AK196" s="10"/>
      <c r="AL196" s="10"/>
      <c r="AM196" s="10"/>
      <c r="AN196" s="10"/>
      <c r="AO196" s="5"/>
      <c r="AP196" s="5"/>
      <c r="AQ196" s="5"/>
      <c r="AR196" s="5"/>
      <c r="AS196" s="5"/>
      <c r="AT196" s="5"/>
      <c r="AU196" s="5"/>
      <c r="AV196" s="228"/>
      <c r="AW196" s="40"/>
      <c r="AX196" s="5"/>
      <c r="AY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</row>
    <row r="197" spans="1:128" ht="15.75" customHeight="1">
      <c r="B197" s="40"/>
      <c r="C197" s="253"/>
      <c r="D197" s="5"/>
      <c r="E197" s="268"/>
      <c r="F197" s="5"/>
      <c r="G197" s="5"/>
      <c r="H197" s="5"/>
      <c r="I197" s="5"/>
      <c r="J197" s="5"/>
      <c r="K197" s="5"/>
      <c r="L197" s="10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268"/>
      <c r="AI197" s="5"/>
      <c r="AJ197" s="10"/>
      <c r="AK197" s="10"/>
      <c r="AL197" s="10"/>
      <c r="AM197" s="10"/>
      <c r="AN197" s="10"/>
      <c r="AO197" s="5"/>
      <c r="AP197" s="5"/>
      <c r="AQ197" s="5"/>
      <c r="AR197" s="5"/>
      <c r="AS197" s="5"/>
      <c r="AT197" s="5"/>
      <c r="AU197" s="5"/>
      <c r="AV197" s="228"/>
      <c r="AW197" s="40"/>
      <c r="AX197" s="5"/>
      <c r="AY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</row>
    <row r="198" spans="1:128" ht="15.75" customHeight="1">
      <c r="B198" s="40"/>
      <c r="C198" s="253"/>
      <c r="D198" s="5"/>
      <c r="E198" s="268"/>
      <c r="F198" s="5"/>
      <c r="G198" s="5"/>
      <c r="H198" s="5"/>
      <c r="I198" s="5"/>
      <c r="J198" s="5"/>
      <c r="K198" s="53"/>
      <c r="L198" s="54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268"/>
      <c r="AI198" s="5"/>
      <c r="AJ198" s="11"/>
      <c r="AK198" s="11"/>
      <c r="AL198" s="11"/>
      <c r="AM198" s="11"/>
      <c r="AN198" s="11"/>
      <c r="AO198" s="5"/>
      <c r="AP198" s="5"/>
      <c r="AQ198" s="5"/>
      <c r="AR198" s="5"/>
      <c r="AS198" s="5"/>
      <c r="AT198" s="5"/>
      <c r="AU198" s="5"/>
      <c r="AV198" s="228"/>
      <c r="AW198" s="40"/>
      <c r="AX198" s="5"/>
      <c r="AY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</row>
    <row r="199" spans="1:128" ht="15.75" customHeight="1">
      <c r="B199" s="40"/>
      <c r="C199" s="254"/>
      <c r="D199" s="5"/>
      <c r="E199" s="5"/>
      <c r="F199" s="5"/>
      <c r="G199" s="5"/>
      <c r="H199" s="5"/>
      <c r="I199" s="5"/>
      <c r="J199" s="5"/>
      <c r="K199" s="5"/>
      <c r="L199" s="54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268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228"/>
      <c r="AW199" s="5"/>
      <c r="AX199" s="5"/>
      <c r="AY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</row>
    <row r="200" spans="1:128" ht="15.75" customHeight="1">
      <c r="B200" s="40"/>
      <c r="C200" s="253"/>
      <c r="D200" s="5"/>
      <c r="E200" s="268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268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228"/>
      <c r="AW200" s="40"/>
      <c r="AX200" s="5"/>
      <c r="AY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</row>
    <row r="201" spans="1:128" ht="15.75" customHeight="1">
      <c r="B201" s="40"/>
      <c r="C201" s="253"/>
      <c r="D201" s="5"/>
      <c r="E201" s="268"/>
      <c r="F201" s="5"/>
      <c r="G201" s="5"/>
      <c r="H201" s="5"/>
      <c r="I201" s="5"/>
      <c r="J201" s="5"/>
      <c r="K201" s="5"/>
      <c r="L201" s="54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11"/>
      <c r="AK201" s="11"/>
      <c r="AL201" s="11"/>
      <c r="AM201" s="11"/>
      <c r="AN201" s="11"/>
      <c r="AO201" s="5"/>
      <c r="AP201" s="5"/>
      <c r="AQ201" s="5"/>
      <c r="AR201" s="5"/>
      <c r="AS201" s="5"/>
      <c r="AT201" s="5"/>
      <c r="AU201" s="5"/>
      <c r="AV201" s="228"/>
      <c r="AW201" s="40"/>
      <c r="AX201" s="5"/>
      <c r="AY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</row>
    <row r="202" spans="1:128" ht="15.75" customHeight="1">
      <c r="B202" s="40"/>
      <c r="C202" s="253"/>
      <c r="D202" s="5"/>
      <c r="E202" s="268"/>
      <c r="F202" s="5"/>
      <c r="G202" s="5"/>
      <c r="H202" s="5"/>
      <c r="I202" s="5"/>
      <c r="J202" s="5"/>
      <c r="K202" s="5"/>
      <c r="L202" s="54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11"/>
      <c r="AK202" s="11"/>
      <c r="AL202" s="11"/>
      <c r="AM202" s="11"/>
      <c r="AN202" s="11"/>
      <c r="AO202" s="5"/>
      <c r="AP202" s="5"/>
      <c r="AQ202" s="5"/>
      <c r="AR202" s="5"/>
      <c r="AS202" s="5"/>
      <c r="AT202" s="5"/>
      <c r="AU202" s="5"/>
      <c r="AV202" s="228"/>
      <c r="AW202" s="40"/>
      <c r="AX202" s="5"/>
      <c r="AY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</row>
    <row r="203" spans="1:128" ht="15.75" customHeight="1">
      <c r="B203" s="40"/>
      <c r="C203" s="253"/>
      <c r="D203" s="5"/>
      <c r="E203" s="268"/>
      <c r="F203" s="268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10"/>
      <c r="AK203" s="10"/>
      <c r="AL203" s="10"/>
      <c r="AM203" s="10"/>
      <c r="AN203" s="10"/>
      <c r="AO203" s="5"/>
      <c r="AP203" s="5"/>
      <c r="AQ203" s="5"/>
      <c r="AR203" s="5"/>
      <c r="AS203" s="5"/>
      <c r="AT203" s="5"/>
      <c r="AU203" s="5"/>
      <c r="AV203" s="228"/>
      <c r="AW203" s="40"/>
      <c r="AX203" s="5"/>
      <c r="AY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</row>
    <row r="204" spans="1:128" ht="15.75" customHeight="1">
      <c r="B204" s="40"/>
      <c r="C204" s="253"/>
      <c r="D204" s="5"/>
      <c r="E204" s="268"/>
      <c r="F204" s="268"/>
      <c r="G204" s="5"/>
      <c r="H204" s="5"/>
      <c r="I204" s="5"/>
      <c r="J204" s="268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10"/>
      <c r="AK204" s="10"/>
      <c r="AL204" s="10"/>
      <c r="AM204" s="10"/>
      <c r="AN204" s="10"/>
      <c r="AO204" s="5"/>
      <c r="AP204" s="5"/>
      <c r="AQ204" s="5"/>
      <c r="AR204" s="5"/>
      <c r="AS204" s="5"/>
      <c r="AT204" s="5"/>
      <c r="AU204" s="5"/>
      <c r="AV204" s="228"/>
      <c r="AW204" s="40"/>
      <c r="AX204" s="5"/>
      <c r="AY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</row>
    <row r="205" spans="1:128" ht="15.75" customHeight="1">
      <c r="B205" s="40"/>
      <c r="C205" s="253"/>
      <c r="D205" s="5"/>
      <c r="E205" s="268"/>
      <c r="F205" s="5"/>
      <c r="G205" s="5"/>
      <c r="H205" s="5"/>
      <c r="I205" s="5"/>
      <c r="J205" s="268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228"/>
      <c r="AW205" s="40"/>
      <c r="AX205" s="5"/>
      <c r="AY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</row>
    <row r="206" spans="1:128" ht="15.75" customHeight="1">
      <c r="B206" s="40"/>
      <c r="C206" s="253"/>
      <c r="D206" s="5"/>
      <c r="E206" s="268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228"/>
      <c r="AW206" s="40"/>
      <c r="AX206" s="5"/>
      <c r="AY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</row>
    <row r="207" spans="1:128" ht="15.75" customHeight="1">
      <c r="B207" s="40"/>
      <c r="C207" s="253"/>
      <c r="D207" s="5"/>
      <c r="E207" s="268"/>
      <c r="F207" s="268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228"/>
      <c r="AW207" s="40"/>
      <c r="AX207" s="5"/>
      <c r="AY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</row>
    <row r="208" spans="1:128" ht="15.75" customHeight="1">
      <c r="B208" s="40"/>
      <c r="C208" s="253"/>
      <c r="D208" s="5"/>
      <c r="E208" s="268"/>
      <c r="F208" s="268"/>
      <c r="G208" s="5"/>
      <c r="H208" s="5"/>
      <c r="I208" s="5"/>
      <c r="J208" s="5"/>
      <c r="K208" s="5"/>
      <c r="L208" s="10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228"/>
      <c r="AW208" s="40"/>
      <c r="AX208" s="5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</row>
    <row r="209" spans="1:128" ht="15.75" customHeight="1">
      <c r="B209" s="40"/>
      <c r="C209" s="253"/>
      <c r="D209" s="5"/>
      <c r="E209" s="268"/>
      <c r="F209" s="5"/>
      <c r="G209" s="5"/>
      <c r="H209" s="5"/>
      <c r="I209" s="5"/>
      <c r="J209" s="268"/>
      <c r="K209" s="5"/>
      <c r="L209" s="42"/>
      <c r="M209" s="42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42"/>
      <c r="AJ209" s="42"/>
      <c r="AK209" s="42"/>
      <c r="AL209" s="42"/>
      <c r="AM209" s="42"/>
      <c r="AN209" s="42"/>
      <c r="AO209" s="5"/>
      <c r="AP209" s="5"/>
      <c r="AQ209" s="5"/>
      <c r="AR209" s="5"/>
      <c r="AS209" s="5"/>
      <c r="AT209" s="5"/>
      <c r="AU209" s="5"/>
      <c r="AV209" s="228"/>
      <c r="AW209" s="40"/>
      <c r="AX209" s="5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</row>
    <row r="210" spans="1:128" ht="15.75" customHeight="1">
      <c r="B210" s="40"/>
      <c r="C210" s="253"/>
      <c r="D210" s="5"/>
      <c r="E210" s="268"/>
      <c r="F210" s="5"/>
      <c r="G210" s="5"/>
      <c r="H210" s="5"/>
      <c r="I210" s="5"/>
      <c r="J210" s="5"/>
      <c r="K210" s="5"/>
      <c r="L210" s="42"/>
      <c r="M210" s="42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42"/>
      <c r="AJ210" s="42"/>
      <c r="AK210" s="42"/>
      <c r="AL210" s="42"/>
      <c r="AM210" s="42"/>
      <c r="AN210" s="42"/>
      <c r="AO210" s="5"/>
      <c r="AP210" s="5"/>
      <c r="AQ210" s="5"/>
      <c r="AR210" s="5"/>
      <c r="AS210" s="5"/>
      <c r="AT210" s="5"/>
      <c r="AU210" s="5"/>
      <c r="AV210" s="228"/>
      <c r="AW210" s="40"/>
      <c r="AX210" s="5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</row>
    <row r="211" spans="1:128" ht="15.75" customHeight="1">
      <c r="B211" s="40"/>
      <c r="C211" s="253"/>
      <c r="D211" s="5"/>
      <c r="E211" s="268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11"/>
      <c r="AK211" s="11"/>
      <c r="AL211" s="11"/>
      <c r="AM211" s="11"/>
      <c r="AN211" s="11"/>
      <c r="AO211" s="5"/>
      <c r="AP211" s="5"/>
      <c r="AQ211" s="5"/>
      <c r="AR211" s="5"/>
      <c r="AS211" s="5"/>
      <c r="AT211" s="5"/>
      <c r="AU211" s="5"/>
      <c r="AV211" s="228"/>
      <c r="AW211" s="40"/>
      <c r="AX211" s="5"/>
      <c r="AY211" s="4"/>
      <c r="AZ211" s="4"/>
      <c r="BA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</row>
    <row r="212" spans="1:128" ht="15.75" customHeight="1">
      <c r="B212" s="40"/>
      <c r="C212" s="253"/>
      <c r="D212" s="5"/>
      <c r="E212" s="268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228"/>
      <c r="AW212" s="40"/>
      <c r="AX212" s="5"/>
      <c r="AY212" s="4"/>
      <c r="AZ212" s="4"/>
      <c r="BA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</row>
    <row r="213" spans="1:128" ht="15.75" customHeight="1">
      <c r="B213" s="40"/>
      <c r="C213" s="253"/>
      <c r="D213" s="5"/>
      <c r="E213" s="268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228"/>
      <c r="AW213" s="40"/>
      <c r="AX213" s="5"/>
      <c r="AY213" s="4"/>
      <c r="AZ213" s="4"/>
      <c r="BA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</row>
    <row r="214" spans="1:128" ht="15.75" customHeight="1">
      <c r="A214" s="4"/>
      <c r="B214" s="40"/>
      <c r="C214" s="253"/>
      <c r="D214" s="5"/>
      <c r="E214" s="268"/>
      <c r="F214" s="268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228"/>
      <c r="AW214" s="5"/>
      <c r="AX214" s="5"/>
      <c r="AY214" s="4"/>
      <c r="AZ214" s="4"/>
      <c r="BA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</row>
    <row r="215" spans="1:128" ht="15.75" customHeight="1">
      <c r="AY215" s="4"/>
      <c r="AZ215" s="4"/>
      <c r="BA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</row>
    <row r="216" spans="1:128" ht="15.75" customHeight="1">
      <c r="AY216" s="4"/>
      <c r="AZ216" s="4"/>
      <c r="BA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</row>
    <row r="217" spans="1:128" ht="15.75" customHeight="1">
      <c r="AY217" s="4"/>
      <c r="AZ217" s="4"/>
      <c r="BA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</row>
    <row r="218" spans="1:128" ht="15.75" customHeight="1">
      <c r="AY218" s="4"/>
      <c r="AZ218" s="4"/>
      <c r="BA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</row>
    <row r="219" spans="1:128" ht="15.75" customHeight="1">
      <c r="AY219" s="4"/>
      <c r="AZ219" s="4"/>
      <c r="BA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</row>
    <row r="220" spans="1:128" ht="15.75" customHeight="1">
      <c r="AY220" s="4"/>
      <c r="AZ220" s="4"/>
      <c r="BA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</row>
    <row r="221" spans="1:128" ht="15.75" customHeight="1">
      <c r="AY221" s="4"/>
      <c r="AZ221" s="4"/>
      <c r="BA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</row>
    <row r="222" spans="1:128" ht="15.75" customHeight="1"/>
    <row r="223" spans="1:128" ht="15.75" customHeight="1"/>
    <row r="224" spans="1:128" ht="15.75" customHeight="1"/>
    <row r="225" ht="15.75" customHeight="1"/>
    <row r="226" ht="15.75" customHeight="1"/>
  </sheetData>
  <mergeCells count="357">
    <mergeCell ref="B1:AW1"/>
    <mergeCell ref="F3:H4"/>
    <mergeCell ref="I3:M3"/>
    <mergeCell ref="N3:X3"/>
    <mergeCell ref="AA3:AE3"/>
    <mergeCell ref="AF3:AP3"/>
    <mergeCell ref="I4:M4"/>
    <mergeCell ref="N4:X4"/>
    <mergeCell ref="AA4:AE4"/>
    <mergeCell ref="AF4:AP4"/>
    <mergeCell ref="AF8:AK8"/>
    <mergeCell ref="AL8:AO8"/>
    <mergeCell ref="AP8:AW8"/>
    <mergeCell ref="B9:I9"/>
    <mergeCell ref="J9:M9"/>
    <mergeCell ref="N9:S9"/>
    <mergeCell ref="T9:W9"/>
    <mergeCell ref="X9:AA9"/>
    <mergeCell ref="AB9:AE9"/>
    <mergeCell ref="AF9:AK9"/>
    <mergeCell ref="B8:I8"/>
    <mergeCell ref="J8:M8"/>
    <mergeCell ref="N8:S8"/>
    <mergeCell ref="T8:W8"/>
    <mergeCell ref="X8:AA8"/>
    <mergeCell ref="AB8:AE8"/>
    <mergeCell ref="AW13:AW28"/>
    <mergeCell ref="C15:C16"/>
    <mergeCell ref="D15:D16"/>
    <mergeCell ref="AU15:AU16"/>
    <mergeCell ref="AV15:AV16"/>
    <mergeCell ref="AL9:AO9"/>
    <mergeCell ref="AP9:AW9"/>
    <mergeCell ref="C11:C12"/>
    <mergeCell ref="D11:D12"/>
    <mergeCell ref="AU11:AU12"/>
    <mergeCell ref="AV11:AV12"/>
    <mergeCell ref="C17:C18"/>
    <mergeCell ref="D17:D18"/>
    <mergeCell ref="AU17:AU18"/>
    <mergeCell ref="AV17:AV18"/>
    <mergeCell ref="C19:C20"/>
    <mergeCell ref="D19:D20"/>
    <mergeCell ref="AU19:AU20"/>
    <mergeCell ref="AV19:AV20"/>
    <mergeCell ref="B13:B28"/>
    <mergeCell ref="C13:C14"/>
    <mergeCell ref="D13:D14"/>
    <mergeCell ref="AU13:AU14"/>
    <mergeCell ref="AV13:AV14"/>
    <mergeCell ref="C25:C26"/>
    <mergeCell ref="D25:D26"/>
    <mergeCell ref="AU25:AU26"/>
    <mergeCell ref="AV25:AV26"/>
    <mergeCell ref="C27:C28"/>
    <mergeCell ref="D27:D28"/>
    <mergeCell ref="AU27:AU28"/>
    <mergeCell ref="AV27:AV28"/>
    <mergeCell ref="C21:C22"/>
    <mergeCell ref="D21:D22"/>
    <mergeCell ref="AU21:AU22"/>
    <mergeCell ref="AV21:AV22"/>
    <mergeCell ref="C23:C24"/>
    <mergeCell ref="D23:D24"/>
    <mergeCell ref="K23:K24"/>
    <mergeCell ref="AN23:AN24"/>
    <mergeCell ref="AU23:AU24"/>
    <mergeCell ref="AV23:AV24"/>
    <mergeCell ref="B29:B44"/>
    <mergeCell ref="C29:C30"/>
    <mergeCell ref="D29:D30"/>
    <mergeCell ref="AU29:AU30"/>
    <mergeCell ref="AV29:AV30"/>
    <mergeCell ref="AW29:AW46"/>
    <mergeCell ref="C31:C32"/>
    <mergeCell ref="D31:D32"/>
    <mergeCell ref="AU31:AU32"/>
    <mergeCell ref="AV31:AV32"/>
    <mergeCell ref="C37:C38"/>
    <mergeCell ref="D37:D38"/>
    <mergeCell ref="AU37:AU38"/>
    <mergeCell ref="AV37:AV38"/>
    <mergeCell ref="C39:C40"/>
    <mergeCell ref="D39:D40"/>
    <mergeCell ref="AU39:AU40"/>
    <mergeCell ref="AV39:AV40"/>
    <mergeCell ref="C33:C34"/>
    <mergeCell ref="D33:D34"/>
    <mergeCell ref="AU33:AU34"/>
    <mergeCell ref="AV33:AV34"/>
    <mergeCell ref="C35:C36"/>
    <mergeCell ref="D35:D36"/>
    <mergeCell ref="AU35:AU36"/>
    <mergeCell ref="AV35:AV36"/>
    <mergeCell ref="C45:C46"/>
    <mergeCell ref="D45:D46"/>
    <mergeCell ref="AU45:AU46"/>
    <mergeCell ref="AV45:AV46"/>
    <mergeCell ref="C47:C48"/>
    <mergeCell ref="D47:D48"/>
    <mergeCell ref="AU47:AU48"/>
    <mergeCell ref="AV47:AV48"/>
    <mergeCell ref="C41:C42"/>
    <mergeCell ref="D41:D42"/>
    <mergeCell ref="AU41:AU42"/>
    <mergeCell ref="AV41:AV42"/>
    <mergeCell ref="K42:K43"/>
    <mergeCell ref="C43:C44"/>
    <mergeCell ref="D43:D44"/>
    <mergeCell ref="AU43:AU44"/>
    <mergeCell ref="AV43:AV44"/>
    <mergeCell ref="AN44:AN45"/>
    <mergeCell ref="AW51:AW66"/>
    <mergeCell ref="AN52:AN53"/>
    <mergeCell ref="C53:C54"/>
    <mergeCell ref="D53:D54"/>
    <mergeCell ref="AU53:AU54"/>
    <mergeCell ref="AV53:AV54"/>
    <mergeCell ref="C55:C56"/>
    <mergeCell ref="D55:D56"/>
    <mergeCell ref="AU55:AU56"/>
    <mergeCell ref="AV55:AV56"/>
    <mergeCell ref="K50:K51"/>
    <mergeCell ref="C51:C52"/>
    <mergeCell ref="D51:D52"/>
    <mergeCell ref="AU51:AU52"/>
    <mergeCell ref="AV51:AV52"/>
    <mergeCell ref="C61:C62"/>
    <mergeCell ref="D61:D62"/>
    <mergeCell ref="AU61:AU62"/>
    <mergeCell ref="AV61:AV62"/>
    <mergeCell ref="C63:C64"/>
    <mergeCell ref="D63:D64"/>
    <mergeCell ref="AU63:AU64"/>
    <mergeCell ref="AV63:AV64"/>
    <mergeCell ref="C57:C58"/>
    <mergeCell ref="D57:D58"/>
    <mergeCell ref="AU57:AU58"/>
    <mergeCell ref="AV57:AV58"/>
    <mergeCell ref="C59:C60"/>
    <mergeCell ref="D59:D60"/>
    <mergeCell ref="AU59:AU60"/>
    <mergeCell ref="AV59:AV60"/>
    <mergeCell ref="C65:C66"/>
    <mergeCell ref="D65:D66"/>
    <mergeCell ref="AU65:AU66"/>
    <mergeCell ref="AV65:AV66"/>
    <mergeCell ref="B49:B66"/>
    <mergeCell ref="C49:C50"/>
    <mergeCell ref="D49:D50"/>
    <mergeCell ref="AU49:AU50"/>
    <mergeCell ref="AV49:AV50"/>
    <mergeCell ref="C75:C76"/>
    <mergeCell ref="D75:D76"/>
    <mergeCell ref="C83:C84"/>
    <mergeCell ref="D83:D84"/>
    <mergeCell ref="AU83:AU84"/>
    <mergeCell ref="AV83:AV84"/>
    <mergeCell ref="AV79:AV80"/>
    <mergeCell ref="C81:C82"/>
    <mergeCell ref="D81:D82"/>
    <mergeCell ref="AU81:AU82"/>
    <mergeCell ref="AV81:AV82"/>
    <mergeCell ref="B67:B82"/>
    <mergeCell ref="C67:C68"/>
    <mergeCell ref="D67:D68"/>
    <mergeCell ref="AU67:AU68"/>
    <mergeCell ref="AV67:AV68"/>
    <mergeCell ref="C79:C80"/>
    <mergeCell ref="D79:D80"/>
    <mergeCell ref="AU79:AU80"/>
    <mergeCell ref="AW67:AW82"/>
    <mergeCell ref="C69:C70"/>
    <mergeCell ref="D69:D70"/>
    <mergeCell ref="AU69:AU70"/>
    <mergeCell ref="AV69:AV70"/>
    <mergeCell ref="C71:C72"/>
    <mergeCell ref="D71:D72"/>
    <mergeCell ref="K71:K72"/>
    <mergeCell ref="R71:R98"/>
    <mergeCell ref="U71:U98"/>
    <mergeCell ref="AU75:AU76"/>
    <mergeCell ref="AV75:AV76"/>
    <mergeCell ref="C77:C78"/>
    <mergeCell ref="D77:D78"/>
    <mergeCell ref="AU77:AU78"/>
    <mergeCell ref="AV77:AV78"/>
    <mergeCell ref="AG71:AG98"/>
    <mergeCell ref="AN71:AN72"/>
    <mergeCell ref="AU71:AU72"/>
    <mergeCell ref="AV71:AV72"/>
    <mergeCell ref="C73:C74"/>
    <mergeCell ref="D73:D74"/>
    <mergeCell ref="AU73:AU74"/>
    <mergeCell ref="AV73:AV74"/>
    <mergeCell ref="B87:B102"/>
    <mergeCell ref="C87:C88"/>
    <mergeCell ref="D87:D88"/>
    <mergeCell ref="AU87:AU88"/>
    <mergeCell ref="AV87:AV88"/>
    <mergeCell ref="AU95:AU96"/>
    <mergeCell ref="AV95:AV96"/>
    <mergeCell ref="C97:C98"/>
    <mergeCell ref="D97:D98"/>
    <mergeCell ref="K97:K98"/>
    <mergeCell ref="AN97:AN98"/>
    <mergeCell ref="AU97:AU98"/>
    <mergeCell ref="AV97:AV98"/>
    <mergeCell ref="AD71:AD98"/>
    <mergeCell ref="C85:C86"/>
    <mergeCell ref="D85:D86"/>
    <mergeCell ref="AU85:AU86"/>
    <mergeCell ref="AV85:AV86"/>
    <mergeCell ref="AW87:AW102"/>
    <mergeCell ref="C89:C90"/>
    <mergeCell ref="D89:D90"/>
    <mergeCell ref="Y89:Z120"/>
    <mergeCell ref="AU89:AU90"/>
    <mergeCell ref="AV89:AV90"/>
    <mergeCell ref="C91:C92"/>
    <mergeCell ref="D91:D92"/>
    <mergeCell ref="AU91:AU92"/>
    <mergeCell ref="AV91:AV92"/>
    <mergeCell ref="C93:C94"/>
    <mergeCell ref="D93:D94"/>
    <mergeCell ref="AU93:AU94"/>
    <mergeCell ref="AV93:AV94"/>
    <mergeCell ref="C99:C100"/>
    <mergeCell ref="D99:D100"/>
    <mergeCell ref="AU99:AU100"/>
    <mergeCell ref="AV99:AV100"/>
    <mergeCell ref="C101:C102"/>
    <mergeCell ref="D101:D102"/>
    <mergeCell ref="AU101:AU102"/>
    <mergeCell ref="AV101:AV102"/>
    <mergeCell ref="C95:C96"/>
    <mergeCell ref="D95:D96"/>
    <mergeCell ref="B103:B118"/>
    <mergeCell ref="C103:C104"/>
    <mergeCell ref="D103:D104"/>
    <mergeCell ref="AU103:AU104"/>
    <mergeCell ref="AV103:AV104"/>
    <mergeCell ref="AW103:AW118"/>
    <mergeCell ref="C105:C106"/>
    <mergeCell ref="D105:D106"/>
    <mergeCell ref="AU105:AU106"/>
    <mergeCell ref="AV105:AV106"/>
    <mergeCell ref="C111:C112"/>
    <mergeCell ref="D111:D112"/>
    <mergeCell ref="AU111:AU112"/>
    <mergeCell ref="AV111:AV112"/>
    <mergeCell ref="C113:C114"/>
    <mergeCell ref="D113:D114"/>
    <mergeCell ref="AU113:AU114"/>
    <mergeCell ref="AV113:AV114"/>
    <mergeCell ref="C107:C108"/>
    <mergeCell ref="D107:D108"/>
    <mergeCell ref="AU107:AU108"/>
    <mergeCell ref="AV107:AV108"/>
    <mergeCell ref="C109:C110"/>
    <mergeCell ref="D109:D110"/>
    <mergeCell ref="AU109:AU110"/>
    <mergeCell ref="AV109:AV110"/>
    <mergeCell ref="C115:C116"/>
    <mergeCell ref="D115:D116"/>
    <mergeCell ref="AU115:AU116"/>
    <mergeCell ref="AV115:AV116"/>
    <mergeCell ref="K116:K117"/>
    <mergeCell ref="AN116:AN117"/>
    <mergeCell ref="C117:C118"/>
    <mergeCell ref="D117:D118"/>
    <mergeCell ref="AU117:AU118"/>
    <mergeCell ref="AV117:AV118"/>
    <mergeCell ref="AW123:AW138"/>
    <mergeCell ref="K124:K125"/>
    <mergeCell ref="AN124:AN125"/>
    <mergeCell ref="C125:C126"/>
    <mergeCell ref="D125:D126"/>
    <mergeCell ref="C119:C120"/>
    <mergeCell ref="D119:D120"/>
    <mergeCell ref="AU119:AU120"/>
    <mergeCell ref="AV119:AV120"/>
    <mergeCell ref="C121:C122"/>
    <mergeCell ref="D121:D122"/>
    <mergeCell ref="AU121:AU122"/>
    <mergeCell ref="AV121:AV122"/>
    <mergeCell ref="AU125:AU126"/>
    <mergeCell ref="AV125:AV126"/>
    <mergeCell ref="C127:C128"/>
    <mergeCell ref="D127:D128"/>
    <mergeCell ref="AU127:AU128"/>
    <mergeCell ref="AV127:AV128"/>
    <mergeCell ref="AV137:AV138"/>
    <mergeCell ref="B123:B138"/>
    <mergeCell ref="C123:C124"/>
    <mergeCell ref="D123:D124"/>
    <mergeCell ref="AU123:AU124"/>
    <mergeCell ref="AV123:AV124"/>
    <mergeCell ref="C133:C134"/>
    <mergeCell ref="D133:D134"/>
    <mergeCell ref="AU133:AU134"/>
    <mergeCell ref="AV133:AV134"/>
    <mergeCell ref="C135:C136"/>
    <mergeCell ref="D135:D136"/>
    <mergeCell ref="AU135:AU136"/>
    <mergeCell ref="AV135:AV136"/>
    <mergeCell ref="C129:C130"/>
    <mergeCell ref="D129:D130"/>
    <mergeCell ref="AU129:AU130"/>
    <mergeCell ref="AV129:AV130"/>
    <mergeCell ref="C131:C132"/>
    <mergeCell ref="D131:D132"/>
    <mergeCell ref="AU131:AU132"/>
    <mergeCell ref="AV131:AV132"/>
    <mergeCell ref="C137:C138"/>
    <mergeCell ref="D137:D138"/>
    <mergeCell ref="AU137:AU138"/>
    <mergeCell ref="B139:B154"/>
    <mergeCell ref="C139:C140"/>
    <mergeCell ref="D139:D140"/>
    <mergeCell ref="AU139:AU140"/>
    <mergeCell ref="AV139:AV140"/>
    <mergeCell ref="AV143:AV144"/>
    <mergeCell ref="C145:C146"/>
    <mergeCell ref="D145:D146"/>
    <mergeCell ref="AU145:AU146"/>
    <mergeCell ref="AV145:AV146"/>
    <mergeCell ref="C147:C148"/>
    <mergeCell ref="D147:D148"/>
    <mergeCell ref="AU147:AU148"/>
    <mergeCell ref="AV147:AV148"/>
    <mergeCell ref="AW139:AW154"/>
    <mergeCell ref="C141:C142"/>
    <mergeCell ref="D141:D142"/>
    <mergeCell ref="AU141:AU142"/>
    <mergeCell ref="AV141:AV142"/>
    <mergeCell ref="C143:C144"/>
    <mergeCell ref="D143:D144"/>
    <mergeCell ref="K143:K144"/>
    <mergeCell ref="AN143:AN144"/>
    <mergeCell ref="AU143:AU144"/>
    <mergeCell ref="C153:C154"/>
    <mergeCell ref="D153:D154"/>
    <mergeCell ref="AU153:AU154"/>
    <mergeCell ref="AV153:AV154"/>
    <mergeCell ref="C155:C156"/>
    <mergeCell ref="D155:D156"/>
    <mergeCell ref="AU155:AU156"/>
    <mergeCell ref="AV155:AV156"/>
    <mergeCell ref="C149:C150"/>
    <mergeCell ref="D149:D150"/>
    <mergeCell ref="AU149:AU150"/>
    <mergeCell ref="AV149:AV150"/>
    <mergeCell ref="C151:C152"/>
    <mergeCell ref="D151:D152"/>
    <mergeCell ref="AU151:AU152"/>
    <mergeCell ref="AV151:AV152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45" orientation="portrait" horizontalDpi="4294967293" verticalDpi="360" r:id="rId1"/>
  <headerFooter alignWithMargins="0"/>
  <rowBreaks count="1" manualBreakCount="1">
    <brk id="168" max="3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A1:DX226"/>
  <sheetViews>
    <sheetView showGridLines="0" view="pageBreakPreview" zoomScale="90" zoomScaleNormal="75" zoomScaleSheetLayoutView="90" workbookViewId="0">
      <selection activeCell="B1" sqref="B1:AW1"/>
    </sheetView>
  </sheetViews>
  <sheetFormatPr defaultRowHeight="13.2"/>
  <cols>
    <col min="1" max="1" width="1" customWidth="1"/>
    <col min="2" max="2" width="4.88671875" customWidth="1"/>
    <col min="3" max="3" width="21.109375" style="255" customWidth="1"/>
    <col min="4" max="16" width="3.6640625" customWidth="1"/>
    <col min="17" max="17" width="1.6640625" customWidth="1"/>
    <col min="18" max="18" width="3.6640625" customWidth="1"/>
    <col min="19" max="19" width="1.6640625" customWidth="1"/>
    <col min="20" max="23" width="3.6640625" customWidth="1"/>
    <col min="24" max="27" width="4.6640625" customWidth="1"/>
    <col min="28" max="31" width="3.6640625" customWidth="1"/>
    <col min="32" max="32" width="1.6640625" customWidth="1"/>
    <col min="33" max="33" width="3.6640625" customWidth="1"/>
    <col min="34" max="34" width="1.6640625" customWidth="1"/>
    <col min="35" max="47" width="3.6640625" customWidth="1"/>
    <col min="48" max="48" width="21" style="67" customWidth="1"/>
    <col min="49" max="49" width="4.77734375" customWidth="1"/>
    <col min="50" max="50" width="1" customWidth="1"/>
  </cols>
  <sheetData>
    <row r="1" spans="1:50" ht="41.4">
      <c r="A1" s="142"/>
      <c r="B1" s="437" t="s">
        <v>31</v>
      </c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7"/>
      <c r="W1" s="437"/>
      <c r="X1" s="437"/>
      <c r="Y1" s="437"/>
      <c r="Z1" s="437"/>
      <c r="AA1" s="437"/>
      <c r="AB1" s="437"/>
      <c r="AC1" s="437"/>
      <c r="AD1" s="437"/>
      <c r="AE1" s="437"/>
      <c r="AF1" s="437"/>
      <c r="AG1" s="437"/>
      <c r="AH1" s="437"/>
      <c r="AI1" s="437"/>
      <c r="AJ1" s="437"/>
      <c r="AK1" s="437"/>
      <c r="AL1" s="437"/>
      <c r="AM1" s="437"/>
      <c r="AN1" s="437"/>
      <c r="AO1" s="437"/>
      <c r="AP1" s="437"/>
      <c r="AQ1" s="437"/>
      <c r="AR1" s="437"/>
      <c r="AS1" s="437"/>
      <c r="AT1" s="437"/>
      <c r="AU1" s="437"/>
      <c r="AV1" s="437"/>
      <c r="AW1" s="437"/>
    </row>
    <row r="2" spans="1:50" ht="21" customHeight="1">
      <c r="A2" s="142"/>
      <c r="B2" s="185"/>
      <c r="C2" s="249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5"/>
      <c r="AT2" s="185"/>
      <c r="AU2" s="185"/>
      <c r="AV2" s="246"/>
      <c r="AW2" s="185"/>
    </row>
    <row r="3" spans="1:50" ht="25.8">
      <c r="A3" s="142"/>
      <c r="B3" s="142"/>
      <c r="C3" s="250"/>
      <c r="D3" s="142"/>
      <c r="E3" s="27"/>
      <c r="F3" s="412" t="s">
        <v>219</v>
      </c>
      <c r="G3" s="412"/>
      <c r="H3" s="412"/>
      <c r="I3" s="438" t="s">
        <v>220</v>
      </c>
      <c r="J3" s="438"/>
      <c r="K3" s="438"/>
      <c r="L3" s="438"/>
      <c r="M3" s="438"/>
      <c r="N3" s="448" t="str">
        <f>抽選結果!F26</f>
        <v>佐野市運動公園ハートフル保険フィールド（第2多目的球技場）</v>
      </c>
      <c r="O3" s="448"/>
      <c r="P3" s="448"/>
      <c r="Q3" s="448"/>
      <c r="R3" s="448"/>
      <c r="S3" s="448"/>
      <c r="T3" s="448"/>
      <c r="U3" s="448"/>
      <c r="V3" s="448"/>
      <c r="W3" s="448"/>
      <c r="X3" s="448"/>
      <c r="Y3" s="143"/>
      <c r="Z3" s="143"/>
      <c r="AA3" s="438" t="s">
        <v>222</v>
      </c>
      <c r="AB3" s="438"/>
      <c r="AC3" s="438"/>
      <c r="AD3" s="438"/>
      <c r="AE3" s="438"/>
      <c r="AF3" s="440" t="str">
        <f>抽選結果!F23</f>
        <v>丸山公園サッカー場</v>
      </c>
      <c r="AG3" s="440"/>
      <c r="AH3" s="440"/>
      <c r="AI3" s="440"/>
      <c r="AJ3" s="440"/>
      <c r="AK3" s="440"/>
      <c r="AL3" s="440"/>
      <c r="AM3" s="440"/>
      <c r="AN3" s="440"/>
      <c r="AO3" s="440"/>
      <c r="AP3" s="440"/>
      <c r="AQ3" s="144"/>
      <c r="AR3" s="144"/>
      <c r="AS3" s="144"/>
      <c r="AT3" s="143"/>
      <c r="AU3" s="142"/>
      <c r="AV3" s="247"/>
      <c r="AW3" s="142"/>
    </row>
    <row r="4" spans="1:50" ht="25.8">
      <c r="A4" s="142"/>
      <c r="B4" s="142"/>
      <c r="C4" s="250"/>
      <c r="D4" s="142"/>
      <c r="E4" s="27"/>
      <c r="F4" s="412"/>
      <c r="G4" s="412"/>
      <c r="H4" s="412"/>
      <c r="I4" s="438" t="s">
        <v>221</v>
      </c>
      <c r="J4" s="438"/>
      <c r="K4" s="438"/>
      <c r="L4" s="438"/>
      <c r="M4" s="438"/>
      <c r="N4" s="439" t="str">
        <f>抽選結果!F16</f>
        <v>キョクトウ青木フィールドC</v>
      </c>
      <c r="O4" s="439"/>
      <c r="P4" s="439"/>
      <c r="Q4" s="439"/>
      <c r="R4" s="439"/>
      <c r="S4" s="439"/>
      <c r="T4" s="439"/>
      <c r="U4" s="439"/>
      <c r="V4" s="439"/>
      <c r="W4" s="439"/>
      <c r="X4" s="439"/>
      <c r="Y4" s="143"/>
      <c r="Z4" s="143"/>
      <c r="AA4" s="438" t="s">
        <v>223</v>
      </c>
      <c r="AB4" s="438"/>
      <c r="AC4" s="438"/>
      <c r="AD4" s="438"/>
      <c r="AE4" s="438"/>
      <c r="AF4" s="439" t="str">
        <f>抽選結果!F14</f>
        <v>真岡市総合運動公園運動広場</v>
      </c>
      <c r="AG4" s="439"/>
      <c r="AH4" s="439"/>
      <c r="AI4" s="439"/>
      <c r="AJ4" s="439"/>
      <c r="AK4" s="439"/>
      <c r="AL4" s="439"/>
      <c r="AM4" s="439"/>
      <c r="AN4" s="439"/>
      <c r="AO4" s="439"/>
      <c r="AP4" s="439"/>
      <c r="AQ4" s="144"/>
      <c r="AR4" s="144"/>
      <c r="AS4" s="144"/>
      <c r="AT4" s="143"/>
      <c r="AU4" s="142"/>
      <c r="AV4" s="247"/>
      <c r="AW4" s="142"/>
    </row>
    <row r="5" spans="1:50" ht="25.8">
      <c r="A5" s="142"/>
      <c r="B5" s="142"/>
      <c r="C5" s="250"/>
      <c r="D5" s="244"/>
      <c r="E5" s="27"/>
      <c r="F5" s="143"/>
      <c r="G5" s="244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2"/>
      <c r="AK5" s="141"/>
      <c r="AL5" s="141"/>
      <c r="AM5" s="141"/>
      <c r="AN5" s="141"/>
      <c r="AO5" s="141"/>
      <c r="AP5" s="141"/>
      <c r="AR5" s="141"/>
      <c r="AS5" s="141"/>
      <c r="AT5" s="141"/>
      <c r="AU5" s="141"/>
      <c r="AV5" s="248"/>
      <c r="AW5" s="142"/>
    </row>
    <row r="6" spans="1:50" ht="25.8">
      <c r="A6" s="142"/>
      <c r="B6" s="142"/>
      <c r="C6" s="250"/>
      <c r="D6" s="244"/>
      <c r="E6" s="27"/>
      <c r="F6" s="143"/>
      <c r="G6" s="244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2"/>
      <c r="AK6" s="141"/>
      <c r="AL6" s="141"/>
      <c r="AM6" s="141"/>
      <c r="AN6" s="141"/>
      <c r="AO6" s="141"/>
      <c r="AP6" s="141"/>
      <c r="AQ6" s="141" t="s">
        <v>7</v>
      </c>
      <c r="AR6" s="141"/>
      <c r="AS6" s="141"/>
      <c r="AT6" s="141"/>
      <c r="AU6" s="141"/>
      <c r="AV6" s="248"/>
      <c r="AW6" s="142"/>
    </row>
    <row r="7" spans="1:50" ht="13.5" customHeight="1">
      <c r="A7" s="142"/>
      <c r="B7" s="142"/>
      <c r="C7" s="250"/>
      <c r="D7" s="142"/>
      <c r="E7" s="27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2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248"/>
      <c r="AW7" s="142"/>
    </row>
    <row r="8" spans="1:50">
      <c r="A8" s="142"/>
      <c r="B8" s="412" t="s">
        <v>214</v>
      </c>
      <c r="C8" s="412"/>
      <c r="D8" s="412"/>
      <c r="E8" s="412"/>
      <c r="F8" s="412"/>
      <c r="G8" s="412"/>
      <c r="H8" s="412"/>
      <c r="I8" s="412"/>
      <c r="J8" s="434" t="s">
        <v>215</v>
      </c>
      <c r="K8" s="435"/>
      <c r="L8" s="435"/>
      <c r="M8" s="436"/>
      <c r="N8" s="434" t="s">
        <v>216</v>
      </c>
      <c r="O8" s="435"/>
      <c r="P8" s="435"/>
      <c r="Q8" s="435"/>
      <c r="R8" s="435"/>
      <c r="S8" s="436"/>
      <c r="T8" s="434" t="s">
        <v>217</v>
      </c>
      <c r="U8" s="435"/>
      <c r="V8" s="435"/>
      <c r="W8" s="436"/>
      <c r="X8" s="412" t="s">
        <v>218</v>
      </c>
      <c r="Y8" s="412"/>
      <c r="Z8" s="412"/>
      <c r="AA8" s="412"/>
      <c r="AB8" s="434" t="str">
        <f>T8</f>
        <v>第４日</v>
      </c>
      <c r="AC8" s="435"/>
      <c r="AD8" s="435"/>
      <c r="AE8" s="436"/>
      <c r="AF8" s="434" t="str">
        <f>N8</f>
        <v>第３日</v>
      </c>
      <c r="AG8" s="435"/>
      <c r="AH8" s="435"/>
      <c r="AI8" s="435"/>
      <c r="AJ8" s="435"/>
      <c r="AK8" s="436"/>
      <c r="AL8" s="434" t="str">
        <f>J8</f>
        <v>第２日</v>
      </c>
      <c r="AM8" s="435"/>
      <c r="AN8" s="435"/>
      <c r="AO8" s="436"/>
      <c r="AP8" s="412" t="str">
        <f>B8</f>
        <v>第１日</v>
      </c>
      <c r="AQ8" s="412"/>
      <c r="AR8" s="412"/>
      <c r="AS8" s="412"/>
      <c r="AT8" s="412"/>
      <c r="AU8" s="412"/>
      <c r="AV8" s="412"/>
      <c r="AW8" s="412"/>
    </row>
    <row r="9" spans="1:50">
      <c r="A9" s="142"/>
      <c r="B9" s="431">
        <v>44870</v>
      </c>
      <c r="C9" s="431"/>
      <c r="D9" s="431"/>
      <c r="E9" s="431"/>
      <c r="F9" s="431"/>
      <c r="G9" s="431"/>
      <c r="H9" s="431"/>
      <c r="I9" s="431"/>
      <c r="J9" s="430">
        <v>44871</v>
      </c>
      <c r="K9" s="431"/>
      <c r="L9" s="431"/>
      <c r="M9" s="432"/>
      <c r="N9" s="430">
        <v>44877</v>
      </c>
      <c r="O9" s="431"/>
      <c r="P9" s="431"/>
      <c r="Q9" s="431"/>
      <c r="R9" s="431"/>
      <c r="S9" s="432"/>
      <c r="T9" s="430">
        <v>44884</v>
      </c>
      <c r="U9" s="431"/>
      <c r="V9" s="431"/>
      <c r="W9" s="432"/>
      <c r="X9" s="430">
        <v>44888</v>
      </c>
      <c r="Y9" s="431"/>
      <c r="Z9" s="431"/>
      <c r="AA9" s="432"/>
      <c r="AB9" s="430">
        <f>T9</f>
        <v>44884</v>
      </c>
      <c r="AC9" s="431"/>
      <c r="AD9" s="431"/>
      <c r="AE9" s="432"/>
      <c r="AF9" s="430">
        <f>N9</f>
        <v>44877</v>
      </c>
      <c r="AG9" s="431"/>
      <c r="AH9" s="431"/>
      <c r="AI9" s="431"/>
      <c r="AJ9" s="431"/>
      <c r="AK9" s="432"/>
      <c r="AL9" s="430">
        <f>J9</f>
        <v>44871</v>
      </c>
      <c r="AM9" s="431"/>
      <c r="AN9" s="431"/>
      <c r="AO9" s="432"/>
      <c r="AP9" s="431">
        <f>B9</f>
        <v>44870</v>
      </c>
      <c r="AQ9" s="431"/>
      <c r="AR9" s="431"/>
      <c r="AS9" s="431"/>
      <c r="AT9" s="431"/>
      <c r="AU9" s="431"/>
      <c r="AV9" s="431"/>
      <c r="AW9" s="431"/>
    </row>
    <row r="10" spans="1:50" ht="13.5" customHeight="1">
      <c r="A10" s="142"/>
      <c r="B10" s="146"/>
      <c r="C10" s="251"/>
      <c r="D10" s="142"/>
      <c r="E10" s="154"/>
      <c r="F10" s="147"/>
      <c r="G10" s="147"/>
      <c r="H10" s="149"/>
      <c r="I10" s="154"/>
      <c r="J10" s="151"/>
      <c r="K10" s="147"/>
      <c r="L10" s="147"/>
      <c r="M10" s="150"/>
      <c r="N10" s="151"/>
      <c r="O10" s="147"/>
      <c r="P10" s="147"/>
      <c r="Q10" s="147"/>
      <c r="R10" s="147"/>
      <c r="S10" s="152"/>
      <c r="T10" s="153"/>
      <c r="U10" s="155"/>
      <c r="V10" s="147"/>
      <c r="W10" s="148"/>
      <c r="X10" s="147"/>
      <c r="Y10" s="147"/>
      <c r="Z10" s="147"/>
      <c r="AA10" s="156"/>
      <c r="AB10" s="60"/>
      <c r="AC10" s="156"/>
      <c r="AD10" s="147"/>
      <c r="AE10" s="148"/>
      <c r="AF10" s="196"/>
      <c r="AG10" s="147"/>
      <c r="AH10" s="156"/>
      <c r="AI10" s="42"/>
      <c r="AJ10" s="42"/>
      <c r="AK10" s="212"/>
      <c r="AL10" s="139"/>
      <c r="AM10" s="42"/>
      <c r="AN10" s="42"/>
      <c r="AO10" s="148"/>
      <c r="AP10" s="156"/>
      <c r="AQ10" s="149"/>
      <c r="AR10" s="149"/>
      <c r="AS10" s="147"/>
      <c r="AT10" s="147"/>
      <c r="AU10" s="156"/>
      <c r="AV10" s="245"/>
      <c r="AW10" s="146"/>
      <c r="AX10" s="5"/>
    </row>
    <row r="11" spans="1:50" ht="10.5" customHeight="1">
      <c r="A11" s="142"/>
      <c r="B11" s="52"/>
      <c r="C11" s="408" t="s">
        <v>343</v>
      </c>
      <c r="D11" s="409" t="s">
        <v>36</v>
      </c>
      <c r="E11" s="118"/>
      <c r="F11" s="119"/>
      <c r="G11" s="119"/>
      <c r="H11" s="119"/>
      <c r="I11" s="119"/>
      <c r="J11" s="121"/>
      <c r="K11" s="119"/>
      <c r="L11" s="119"/>
      <c r="M11" s="120"/>
      <c r="N11" s="121"/>
      <c r="O11" s="119"/>
      <c r="P11" s="119"/>
      <c r="Q11" s="119"/>
      <c r="R11" s="119"/>
      <c r="S11" s="120"/>
      <c r="T11" s="153"/>
      <c r="U11" s="154"/>
      <c r="V11" s="154"/>
      <c r="W11" s="150"/>
      <c r="X11" s="154"/>
      <c r="Y11" s="154"/>
      <c r="Z11" s="156"/>
      <c r="AA11" s="156"/>
      <c r="AB11" s="60"/>
      <c r="AC11" s="156"/>
      <c r="AD11" s="156"/>
      <c r="AE11" s="157"/>
      <c r="AF11" s="60"/>
      <c r="AG11" s="156"/>
      <c r="AH11" s="156"/>
      <c r="AI11" s="156"/>
      <c r="AJ11" s="156"/>
      <c r="AK11" s="157"/>
      <c r="AL11" s="60"/>
      <c r="AM11" s="156"/>
      <c r="AN11" s="156"/>
      <c r="AO11" s="157"/>
      <c r="AP11" s="156"/>
      <c r="AQ11" s="156"/>
      <c r="AR11" s="156"/>
      <c r="AS11" s="156"/>
      <c r="AT11" s="156"/>
      <c r="AU11" s="410" t="s">
        <v>36</v>
      </c>
      <c r="AV11" s="408" t="s">
        <v>344</v>
      </c>
      <c r="AW11" s="40"/>
      <c r="AX11" s="5"/>
    </row>
    <row r="12" spans="1:50" ht="10.5" customHeight="1" thickBot="1">
      <c r="A12" s="142"/>
      <c r="B12" s="52"/>
      <c r="C12" s="433"/>
      <c r="D12" s="409"/>
      <c r="E12" s="122"/>
      <c r="F12" s="123"/>
      <c r="G12" s="123"/>
      <c r="H12" s="123"/>
      <c r="I12" s="123"/>
      <c r="J12" s="204"/>
      <c r="K12" s="123"/>
      <c r="L12" s="123"/>
      <c r="M12" s="202"/>
      <c r="N12" s="204"/>
      <c r="O12" s="123"/>
      <c r="P12" s="197"/>
      <c r="Q12" s="119"/>
      <c r="R12" s="119"/>
      <c r="S12" s="120"/>
      <c r="T12" s="153"/>
      <c r="U12" s="154"/>
      <c r="V12" s="154"/>
      <c r="W12" s="150"/>
      <c r="X12" s="154"/>
      <c r="Y12" s="154"/>
      <c r="Z12" s="156"/>
      <c r="AA12" s="156"/>
      <c r="AB12" s="60"/>
      <c r="AC12" s="156"/>
      <c r="AD12" s="156"/>
      <c r="AE12" s="157"/>
      <c r="AF12" s="60"/>
      <c r="AG12" s="156"/>
      <c r="AH12" s="156"/>
      <c r="AI12" s="161"/>
      <c r="AJ12" s="160"/>
      <c r="AK12" s="213"/>
      <c r="AL12" s="159"/>
      <c r="AM12" s="160"/>
      <c r="AN12" s="160"/>
      <c r="AO12" s="213"/>
      <c r="AP12" s="160"/>
      <c r="AQ12" s="160"/>
      <c r="AR12" s="160"/>
      <c r="AS12" s="160"/>
      <c r="AT12" s="160"/>
      <c r="AU12" s="410"/>
      <c r="AV12" s="408"/>
      <c r="AW12" s="40"/>
      <c r="AX12" s="5"/>
    </row>
    <row r="13" spans="1:50" ht="10.5" customHeight="1" thickBot="1">
      <c r="A13" s="142"/>
      <c r="B13" s="445" t="str">
        <f>IFERROR(VLOOKUP("AB",抽選結果!$C:$F,4,FALSE)&amp;"A","")</f>
        <v>足利市西部多目的運動場（あしスタ）A</v>
      </c>
      <c r="C13" s="411" t="str">
        <f>IFERROR(VLOOKUP($K$23&amp;D13,抽選結果!$B:$F,3,FALSE),"")</f>
        <v>上河内ジュニアサッカークラブ</v>
      </c>
      <c r="D13" s="412">
        <v>1</v>
      </c>
      <c r="E13" s="118"/>
      <c r="F13" s="119"/>
      <c r="G13" s="119"/>
      <c r="H13" s="119"/>
      <c r="I13" s="119"/>
      <c r="J13" s="121"/>
      <c r="K13" s="119"/>
      <c r="L13" s="119"/>
      <c r="M13" s="120"/>
      <c r="N13" s="121"/>
      <c r="O13" s="119"/>
      <c r="P13" s="127"/>
      <c r="Q13" s="119"/>
      <c r="R13" s="119"/>
      <c r="S13" s="120"/>
      <c r="T13" s="153"/>
      <c r="U13" s="154"/>
      <c r="V13" s="154"/>
      <c r="W13" s="150"/>
      <c r="X13" s="154"/>
      <c r="Y13" s="154"/>
      <c r="Z13" s="156"/>
      <c r="AA13" s="156"/>
      <c r="AB13" s="60"/>
      <c r="AC13" s="156"/>
      <c r="AD13" s="156"/>
      <c r="AE13" s="157"/>
      <c r="AF13" s="60"/>
      <c r="AG13" s="156"/>
      <c r="AH13" s="156"/>
      <c r="AI13" s="207"/>
      <c r="AJ13" s="42"/>
      <c r="AK13" s="212"/>
      <c r="AL13" s="139"/>
      <c r="AM13" s="42"/>
      <c r="AN13" s="42"/>
      <c r="AO13" s="157"/>
      <c r="AP13" s="156"/>
      <c r="AQ13" s="156"/>
      <c r="AR13" s="156"/>
      <c r="AS13" s="156"/>
      <c r="AT13" s="156"/>
      <c r="AU13" s="412">
        <v>8</v>
      </c>
      <c r="AV13" s="615" t="str">
        <f>IFERROR(VLOOKUP($AN$23&amp;AU13,抽選結果!$B:$F,3,FALSE),"")</f>
        <v>高根沢西フットボールクラブ</v>
      </c>
      <c r="AW13" s="413" t="str">
        <f>IFERROR(VLOOKUP("OP",抽選結果!$C:$F,4,FALSE)&amp;"B","")</f>
        <v>真岡市総合運動公園運動広場B</v>
      </c>
      <c r="AX13" s="5"/>
    </row>
    <row r="14" spans="1:50" ht="10.5" customHeight="1" thickTop="1">
      <c r="A14" s="142"/>
      <c r="B14" s="446"/>
      <c r="C14" s="411"/>
      <c r="D14" s="412"/>
      <c r="E14" s="122"/>
      <c r="F14" s="123"/>
      <c r="G14" s="123"/>
      <c r="H14" s="197"/>
      <c r="I14" s="119"/>
      <c r="J14" s="121"/>
      <c r="K14" s="119"/>
      <c r="L14" s="215"/>
      <c r="M14" s="126"/>
      <c r="N14" s="121"/>
      <c r="O14" s="119"/>
      <c r="P14" s="127"/>
      <c r="Q14" s="119"/>
      <c r="R14" s="119"/>
      <c r="S14" s="120"/>
      <c r="T14" s="153"/>
      <c r="U14" s="154"/>
      <c r="V14" s="154"/>
      <c r="W14" s="150"/>
      <c r="X14" s="154"/>
      <c r="Y14" s="154"/>
      <c r="Z14" s="156"/>
      <c r="AA14" s="156"/>
      <c r="AB14" s="60"/>
      <c r="AC14" s="156"/>
      <c r="AD14" s="156"/>
      <c r="AE14" s="157"/>
      <c r="AF14" s="60"/>
      <c r="AG14" s="156"/>
      <c r="AH14" s="156"/>
      <c r="AI14" s="207"/>
      <c r="AJ14" s="42"/>
      <c r="AK14" s="212"/>
      <c r="AL14" s="139"/>
      <c r="AM14" s="61"/>
      <c r="AN14" s="42"/>
      <c r="AO14" s="157"/>
      <c r="AP14" s="156"/>
      <c r="AQ14" s="338"/>
      <c r="AR14" s="315"/>
      <c r="AS14" s="315"/>
      <c r="AT14" s="315"/>
      <c r="AU14" s="412"/>
      <c r="AV14" s="615"/>
      <c r="AW14" s="414"/>
      <c r="AX14" s="5"/>
    </row>
    <row r="15" spans="1:50" ht="10.5" customHeight="1" thickBot="1">
      <c r="A15" s="142"/>
      <c r="B15" s="446"/>
      <c r="C15" s="615" t="str">
        <f>IFERROR(VLOOKUP($K$23&amp;D15,抽選結果!$B:$F,3,FALSE),"")</f>
        <v>Ｋ－ＷＥＳＴ．ＦＣ２００１</v>
      </c>
      <c r="D15" s="412">
        <v>2</v>
      </c>
      <c r="E15" s="118"/>
      <c r="F15" s="119"/>
      <c r="G15" s="119"/>
      <c r="H15" s="127"/>
      <c r="I15" s="119"/>
      <c r="J15" s="121"/>
      <c r="K15" s="119"/>
      <c r="L15" s="215"/>
      <c r="M15" s="126"/>
      <c r="N15" s="121"/>
      <c r="O15" s="119"/>
      <c r="P15" s="127"/>
      <c r="Q15" s="119"/>
      <c r="R15" s="119"/>
      <c r="S15" s="120"/>
      <c r="T15" s="153"/>
      <c r="U15" s="154"/>
      <c r="V15" s="154"/>
      <c r="W15" s="150"/>
      <c r="X15" s="154"/>
      <c r="Y15" s="154"/>
      <c r="Z15" s="156"/>
      <c r="AA15" s="156"/>
      <c r="AB15" s="60"/>
      <c r="AC15" s="156"/>
      <c r="AD15" s="156"/>
      <c r="AE15" s="157"/>
      <c r="AF15" s="60"/>
      <c r="AG15" s="156"/>
      <c r="AH15" s="156"/>
      <c r="AI15" s="207"/>
      <c r="AJ15" s="42"/>
      <c r="AK15" s="212"/>
      <c r="AL15" s="139"/>
      <c r="AM15" s="61"/>
      <c r="AN15" s="42"/>
      <c r="AO15" s="157"/>
      <c r="AP15" s="156"/>
      <c r="AQ15" s="356"/>
      <c r="AR15" s="156"/>
      <c r="AS15" s="156"/>
      <c r="AT15" s="156"/>
      <c r="AU15" s="412">
        <v>7</v>
      </c>
      <c r="AV15" s="411" t="str">
        <f>IFERROR(VLOOKUP($AN$23&amp;AU15,抽選結果!$B:$F,3,FALSE),"")</f>
        <v>栃木Ｃｈａｒｍｅ．Ｆ．Ｃ</v>
      </c>
      <c r="AW15" s="414"/>
      <c r="AX15" s="5"/>
    </row>
    <row r="16" spans="1:50" ht="10.5" customHeight="1" thickTop="1" thickBot="1">
      <c r="A16" s="142"/>
      <c r="B16" s="446"/>
      <c r="C16" s="615"/>
      <c r="D16" s="412"/>
      <c r="E16" s="324"/>
      <c r="F16" s="325"/>
      <c r="G16" s="326"/>
      <c r="H16" s="312"/>
      <c r="I16" s="348"/>
      <c r="J16" s="612"/>
      <c r="K16" s="614"/>
      <c r="L16" s="119"/>
      <c r="M16" s="120"/>
      <c r="N16" s="121"/>
      <c r="O16" s="119"/>
      <c r="P16" s="127"/>
      <c r="Q16" s="119"/>
      <c r="R16" s="119"/>
      <c r="S16" s="120"/>
      <c r="T16" s="153"/>
      <c r="U16" s="154"/>
      <c r="V16" s="154"/>
      <c r="W16" s="150"/>
      <c r="X16" s="154"/>
      <c r="Y16" s="154"/>
      <c r="Z16" s="156"/>
      <c r="AA16" s="156"/>
      <c r="AB16" s="60"/>
      <c r="AC16" s="156"/>
      <c r="AD16" s="156"/>
      <c r="AE16" s="157"/>
      <c r="AF16" s="60"/>
      <c r="AG16" s="156"/>
      <c r="AH16" s="156"/>
      <c r="AI16" s="165"/>
      <c r="AJ16" s="156"/>
      <c r="AK16" s="157"/>
      <c r="AL16" s="60"/>
      <c r="AM16" s="61"/>
      <c r="AN16" s="642"/>
      <c r="AO16" s="628"/>
      <c r="AP16" s="315"/>
      <c r="AQ16" s="165"/>
      <c r="AR16" s="156"/>
      <c r="AS16" s="161"/>
      <c r="AT16" s="160"/>
      <c r="AU16" s="412"/>
      <c r="AV16" s="411"/>
      <c r="AW16" s="414"/>
      <c r="AX16" s="5"/>
    </row>
    <row r="17" spans="1:128" ht="10.5" customHeight="1" thickTop="1" thickBot="1">
      <c r="A17" s="142"/>
      <c r="B17" s="446"/>
      <c r="C17" s="411" t="str">
        <f>IFERROR(VLOOKUP($K$23&amp;D17,抽選結果!$B:$F,3,FALSE),"")</f>
        <v>ＴＥＡＭ　リフレＳＣチェルビアット</v>
      </c>
      <c r="D17" s="412">
        <v>3</v>
      </c>
      <c r="E17" s="130"/>
      <c r="F17" s="132"/>
      <c r="G17" s="198"/>
      <c r="H17" s="119"/>
      <c r="I17" s="119"/>
      <c r="J17" s="121"/>
      <c r="K17" s="614"/>
      <c r="L17" s="119"/>
      <c r="M17" s="120"/>
      <c r="N17" s="121"/>
      <c r="O17" s="119"/>
      <c r="P17" s="127"/>
      <c r="Q17" s="119"/>
      <c r="R17" s="119"/>
      <c r="S17" s="120"/>
      <c r="T17" s="153"/>
      <c r="U17" s="154"/>
      <c r="V17" s="154"/>
      <c r="W17" s="150"/>
      <c r="X17" s="154"/>
      <c r="Y17" s="154"/>
      <c r="Z17" s="156"/>
      <c r="AA17" s="156"/>
      <c r="AB17" s="60"/>
      <c r="AC17" s="156"/>
      <c r="AD17" s="156"/>
      <c r="AE17" s="157"/>
      <c r="AF17" s="60"/>
      <c r="AG17" s="156"/>
      <c r="AH17" s="156"/>
      <c r="AI17" s="165"/>
      <c r="AJ17" s="156"/>
      <c r="AK17" s="157"/>
      <c r="AL17" s="60"/>
      <c r="AM17" s="156"/>
      <c r="AN17" s="642"/>
      <c r="AO17" s="157"/>
      <c r="AP17" s="156"/>
      <c r="AQ17" s="315"/>
      <c r="AR17" s="341"/>
      <c r="AS17" s="342"/>
      <c r="AT17" s="317"/>
      <c r="AU17" s="412">
        <v>6</v>
      </c>
      <c r="AV17" s="411" t="str">
        <f>IFERROR(VLOOKUP($AN$23&amp;AU17,抽選結果!$B:$F,3,FALSE),"")</f>
        <v>ＪＦＣアミスタＵ１１</v>
      </c>
      <c r="AW17" s="414"/>
      <c r="AX17" s="5"/>
    </row>
    <row r="18" spans="1:128" ht="10.5" customHeight="1" thickTop="1" thickBot="1">
      <c r="A18" s="142"/>
      <c r="B18" s="446"/>
      <c r="C18" s="411"/>
      <c r="D18" s="412"/>
      <c r="E18" s="118"/>
      <c r="F18" s="119"/>
      <c r="G18" s="119"/>
      <c r="H18" s="119"/>
      <c r="I18" s="119"/>
      <c r="J18" s="121"/>
      <c r="K18" s="326"/>
      <c r="L18" s="119"/>
      <c r="M18" s="120"/>
      <c r="N18" s="121"/>
      <c r="O18" s="119"/>
      <c r="P18" s="127"/>
      <c r="Q18" s="119"/>
      <c r="R18" s="119"/>
      <c r="S18" s="120"/>
      <c r="T18" s="153"/>
      <c r="U18" s="154"/>
      <c r="V18" s="154"/>
      <c r="W18" s="150"/>
      <c r="X18" s="154"/>
      <c r="Y18" s="154"/>
      <c r="Z18" s="156"/>
      <c r="AA18" s="156"/>
      <c r="AB18" s="60"/>
      <c r="AC18" s="156"/>
      <c r="AD18" s="156"/>
      <c r="AE18" s="157"/>
      <c r="AF18" s="60"/>
      <c r="AG18" s="156"/>
      <c r="AH18" s="156"/>
      <c r="AI18" s="165"/>
      <c r="AJ18" s="156"/>
      <c r="AK18" s="157"/>
      <c r="AL18" s="60"/>
      <c r="AM18" s="156"/>
      <c r="AN18" s="339"/>
      <c r="AO18" s="157"/>
      <c r="AP18" s="156"/>
      <c r="AQ18" s="156"/>
      <c r="AR18" s="156"/>
      <c r="AS18" s="156"/>
      <c r="AT18" s="156"/>
      <c r="AU18" s="412"/>
      <c r="AV18" s="411"/>
      <c r="AW18" s="414"/>
      <c r="AX18" s="5"/>
    </row>
    <row r="19" spans="1:128" ht="10.5" customHeight="1" thickTop="1" thickBot="1">
      <c r="A19" s="142"/>
      <c r="B19" s="446"/>
      <c r="C19" s="615" t="str">
        <f>IFERROR(VLOOKUP($K$23&amp;D19,抽選結果!$B:$F,3,FALSE),"")</f>
        <v>小山三小　ＦＣ</v>
      </c>
      <c r="D19" s="412">
        <v>4</v>
      </c>
      <c r="E19" s="118"/>
      <c r="F19" s="119"/>
      <c r="G19" s="119"/>
      <c r="H19" s="119"/>
      <c r="I19" s="119"/>
      <c r="J19" s="124"/>
      <c r="K19" s="310"/>
      <c r="L19" s="333"/>
      <c r="M19" s="120"/>
      <c r="N19" s="121"/>
      <c r="O19" s="119"/>
      <c r="P19" s="127"/>
      <c r="Q19" s="119"/>
      <c r="R19" s="119"/>
      <c r="S19" s="120"/>
      <c r="T19" s="153"/>
      <c r="U19" s="154"/>
      <c r="V19" s="154"/>
      <c r="W19" s="150"/>
      <c r="X19" s="154"/>
      <c r="Y19" s="154"/>
      <c r="Z19" s="156"/>
      <c r="AA19" s="156"/>
      <c r="AB19" s="60"/>
      <c r="AC19" s="156"/>
      <c r="AD19" s="156"/>
      <c r="AE19" s="157"/>
      <c r="AF19" s="60"/>
      <c r="AG19" s="156"/>
      <c r="AH19" s="156"/>
      <c r="AI19" s="165"/>
      <c r="AJ19" s="156"/>
      <c r="AK19" s="157"/>
      <c r="AL19" s="60"/>
      <c r="AM19" s="357"/>
      <c r="AN19" s="315"/>
      <c r="AO19" s="164"/>
      <c r="AP19" s="156"/>
      <c r="AQ19" s="156"/>
      <c r="AR19" s="156"/>
      <c r="AS19" s="156"/>
      <c r="AT19" s="156"/>
      <c r="AU19" s="412">
        <v>5</v>
      </c>
      <c r="AV19" s="411" t="str">
        <f>IFERROR(VLOOKUP($AN$23&amp;AU19,抽選結果!$B:$F,3,FALSE),"")</f>
        <v>市野沢ＦＣ</v>
      </c>
      <c r="AW19" s="414"/>
      <c r="AX19" s="5"/>
    </row>
    <row r="20" spans="1:128" ht="10.5" customHeight="1" thickTop="1" thickBot="1">
      <c r="A20" s="142"/>
      <c r="B20" s="446"/>
      <c r="C20" s="615"/>
      <c r="D20" s="412"/>
      <c r="E20" s="324"/>
      <c r="F20" s="325"/>
      <c r="G20" s="326"/>
      <c r="H20" s="312"/>
      <c r="I20" s="119"/>
      <c r="J20" s="124"/>
      <c r="K20" s="125"/>
      <c r="L20" s="127"/>
      <c r="M20" s="120"/>
      <c r="N20" s="121"/>
      <c r="O20" s="119"/>
      <c r="P20" s="127"/>
      <c r="Q20" s="119"/>
      <c r="R20" s="119"/>
      <c r="S20" s="120"/>
      <c r="T20" s="153"/>
      <c r="U20" s="154"/>
      <c r="V20" s="154"/>
      <c r="W20" s="150"/>
      <c r="X20" s="154"/>
      <c r="Y20" s="154"/>
      <c r="Z20" s="156"/>
      <c r="AA20" s="156"/>
      <c r="AB20" s="60"/>
      <c r="AC20" s="156"/>
      <c r="AD20" s="156"/>
      <c r="AE20" s="157"/>
      <c r="AF20" s="60"/>
      <c r="AG20" s="156"/>
      <c r="AH20" s="156"/>
      <c r="AI20" s="165"/>
      <c r="AJ20" s="156"/>
      <c r="AK20" s="157"/>
      <c r="AL20" s="60"/>
      <c r="AM20" s="165"/>
      <c r="AN20" s="156"/>
      <c r="AO20" s="164"/>
      <c r="AP20" s="156"/>
      <c r="AQ20" s="156"/>
      <c r="AR20" s="156"/>
      <c r="AS20" s="161"/>
      <c r="AT20" s="160"/>
      <c r="AU20" s="412"/>
      <c r="AV20" s="411"/>
      <c r="AW20" s="414"/>
      <c r="AX20" s="5"/>
      <c r="AY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</row>
    <row r="21" spans="1:128" ht="10.5" customHeight="1" thickTop="1" thickBot="1">
      <c r="A21" s="142"/>
      <c r="B21" s="446"/>
      <c r="C21" s="411" t="str">
        <f>IFERROR(VLOOKUP($K$23&amp;D21,抽選結果!$B:$F,3,FALSE),"")</f>
        <v>ＦＣアネーロ宇都宮・Ｕ－１２</v>
      </c>
      <c r="D21" s="412">
        <v>5</v>
      </c>
      <c r="E21" s="130"/>
      <c r="F21" s="132"/>
      <c r="G21" s="198"/>
      <c r="H21" s="119"/>
      <c r="I21" s="346"/>
      <c r="J21" s="313"/>
      <c r="K21" s="125"/>
      <c r="L21" s="127"/>
      <c r="M21" s="120"/>
      <c r="N21" s="121"/>
      <c r="O21" s="119"/>
      <c r="P21" s="127"/>
      <c r="Q21" s="119"/>
      <c r="R21" s="119"/>
      <c r="S21" s="120"/>
      <c r="T21" s="153"/>
      <c r="U21" s="154"/>
      <c r="V21" s="154"/>
      <c r="W21" s="150"/>
      <c r="X21" s="154"/>
      <c r="Y21" s="154"/>
      <c r="Z21" s="156"/>
      <c r="AA21" s="156"/>
      <c r="AB21" s="60"/>
      <c r="AC21" s="156"/>
      <c r="AD21" s="156"/>
      <c r="AE21" s="157"/>
      <c r="AF21" s="60"/>
      <c r="AG21" s="156"/>
      <c r="AH21" s="156"/>
      <c r="AI21" s="165"/>
      <c r="AJ21" s="156"/>
      <c r="AK21" s="157"/>
      <c r="AL21" s="60"/>
      <c r="AM21" s="165"/>
      <c r="AN21" s="156"/>
      <c r="AO21" s="316"/>
      <c r="AP21" s="317"/>
      <c r="AQ21" s="357"/>
      <c r="AR21" s="341"/>
      <c r="AS21" s="342"/>
      <c r="AT21" s="317"/>
      <c r="AU21" s="412">
        <v>4</v>
      </c>
      <c r="AV21" s="411" t="str">
        <f>IFERROR(VLOOKUP($AN$23&amp;AU21,抽選結果!$B:$F,3,FALSE),"")</f>
        <v>喜連川ＳＣＪｒ</v>
      </c>
      <c r="AW21" s="414"/>
      <c r="AX21" s="5"/>
      <c r="AY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</row>
    <row r="22" spans="1:128" ht="10.5" customHeight="1" thickTop="1">
      <c r="A22" s="142"/>
      <c r="B22" s="446"/>
      <c r="C22" s="411"/>
      <c r="D22" s="412"/>
      <c r="E22" s="118"/>
      <c r="F22" s="119"/>
      <c r="G22" s="119"/>
      <c r="H22" s="127"/>
      <c r="I22" s="119"/>
      <c r="J22" s="121"/>
      <c r="K22" s="119"/>
      <c r="L22" s="127"/>
      <c r="M22" s="120"/>
      <c r="N22" s="121"/>
      <c r="O22" s="119"/>
      <c r="P22" s="127"/>
      <c r="Q22" s="119"/>
      <c r="R22" s="119"/>
      <c r="S22" s="120"/>
      <c r="T22" s="153"/>
      <c r="U22" s="154"/>
      <c r="V22" s="154"/>
      <c r="W22" s="150"/>
      <c r="X22" s="154"/>
      <c r="Y22" s="154"/>
      <c r="Z22" s="156"/>
      <c r="AA22" s="156"/>
      <c r="AB22" s="60"/>
      <c r="AC22" s="156"/>
      <c r="AD22" s="156"/>
      <c r="AE22" s="157"/>
      <c r="AF22" s="60"/>
      <c r="AG22" s="156"/>
      <c r="AH22" s="156"/>
      <c r="AI22" s="165"/>
      <c r="AJ22" s="156"/>
      <c r="AK22" s="157"/>
      <c r="AL22" s="60"/>
      <c r="AM22" s="165"/>
      <c r="AN22" s="156"/>
      <c r="AO22" s="157"/>
      <c r="AP22" s="156"/>
      <c r="AQ22" s="356"/>
      <c r="AR22" s="156"/>
      <c r="AS22" s="156"/>
      <c r="AT22" s="156"/>
      <c r="AU22" s="412"/>
      <c r="AV22" s="411"/>
      <c r="AW22" s="414"/>
      <c r="AX22" s="5"/>
      <c r="AY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</row>
    <row r="23" spans="1:128" ht="10.5" customHeight="1" thickBot="1">
      <c r="A23" s="154"/>
      <c r="B23" s="446"/>
      <c r="C23" s="411" t="str">
        <f>IFERROR(VLOOKUP($K$23&amp;D23,抽選結果!$B:$F,3,FALSE),"")</f>
        <v>ＦＣ毛野</v>
      </c>
      <c r="D23" s="412">
        <v>6</v>
      </c>
      <c r="E23" s="130"/>
      <c r="F23" s="132"/>
      <c r="G23" s="132"/>
      <c r="H23" s="129"/>
      <c r="I23" s="119"/>
      <c r="J23" s="121"/>
      <c r="K23" s="416" t="s">
        <v>65</v>
      </c>
      <c r="L23" s="127"/>
      <c r="M23" s="120"/>
      <c r="N23" s="121"/>
      <c r="O23" s="119"/>
      <c r="P23" s="127"/>
      <c r="Q23" s="119"/>
      <c r="R23" s="119"/>
      <c r="S23" s="120"/>
      <c r="T23" s="153"/>
      <c r="U23" s="154"/>
      <c r="V23" s="154"/>
      <c r="W23" s="150"/>
      <c r="X23" s="154"/>
      <c r="Y23" s="154"/>
      <c r="Z23" s="156"/>
      <c r="AA23" s="156"/>
      <c r="AB23" s="60"/>
      <c r="AC23" s="156"/>
      <c r="AD23" s="156"/>
      <c r="AE23" s="157"/>
      <c r="AF23" s="60"/>
      <c r="AG23" s="156"/>
      <c r="AH23" s="156"/>
      <c r="AI23" s="165"/>
      <c r="AJ23" s="156"/>
      <c r="AK23" s="157"/>
      <c r="AL23" s="60"/>
      <c r="AM23" s="165"/>
      <c r="AN23" s="418" t="s">
        <v>202</v>
      </c>
      <c r="AO23" s="157"/>
      <c r="AP23" s="156"/>
      <c r="AQ23" s="342"/>
      <c r="AR23" s="317"/>
      <c r="AS23" s="317"/>
      <c r="AT23" s="317"/>
      <c r="AU23" s="412">
        <v>3</v>
      </c>
      <c r="AV23" s="615" t="str">
        <f>IFERROR(VLOOKUP($AN$23&amp;AU23,抽選結果!$B:$F,3,FALSE),"")</f>
        <v>間東ＦＣミラクルズ</v>
      </c>
      <c r="AW23" s="414"/>
      <c r="AX23" s="5"/>
      <c r="AY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</row>
    <row r="24" spans="1:128" ht="10.5" customHeight="1" thickTop="1">
      <c r="A24" s="154"/>
      <c r="B24" s="446"/>
      <c r="C24" s="411"/>
      <c r="D24" s="412"/>
      <c r="E24" s="119"/>
      <c r="F24" s="119"/>
      <c r="G24" s="119"/>
      <c r="H24" s="119"/>
      <c r="I24" s="119"/>
      <c r="J24" s="121"/>
      <c r="K24" s="416"/>
      <c r="L24" s="119"/>
      <c r="M24" s="348"/>
      <c r="N24" s="311"/>
      <c r="O24" s="119"/>
      <c r="P24" s="127"/>
      <c r="Q24" s="119"/>
      <c r="R24" s="119"/>
      <c r="S24" s="120"/>
      <c r="T24" s="153"/>
      <c r="U24" s="154"/>
      <c r="V24" s="154"/>
      <c r="W24" s="150"/>
      <c r="X24" s="154"/>
      <c r="Y24" s="154"/>
      <c r="Z24" s="156"/>
      <c r="AA24" s="156"/>
      <c r="AB24" s="60"/>
      <c r="AC24" s="156"/>
      <c r="AD24" s="156"/>
      <c r="AE24" s="157"/>
      <c r="AF24" s="60"/>
      <c r="AG24" s="156"/>
      <c r="AH24" s="156"/>
      <c r="AI24" s="165"/>
      <c r="AJ24" s="156"/>
      <c r="AK24" s="314"/>
      <c r="AL24" s="394"/>
      <c r="AM24" s="356"/>
      <c r="AN24" s="418"/>
      <c r="AO24" s="157"/>
      <c r="AP24" s="156"/>
      <c r="AQ24" s="156"/>
      <c r="AR24" s="156"/>
      <c r="AS24" s="156"/>
      <c r="AT24" s="156"/>
      <c r="AU24" s="412"/>
      <c r="AV24" s="615"/>
      <c r="AW24" s="414"/>
      <c r="AX24" s="5"/>
      <c r="AY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</row>
    <row r="25" spans="1:128" ht="10.5" customHeight="1" thickBot="1">
      <c r="A25" s="142"/>
      <c r="B25" s="446"/>
      <c r="C25" s="615" t="str">
        <f>IFERROR(VLOOKUP($K$23&amp;D25,抽選結果!$B:$F,3,FALSE),"")</f>
        <v>フットボールクラブ氏家</v>
      </c>
      <c r="D25" s="412">
        <v>7</v>
      </c>
      <c r="E25" s="118"/>
      <c r="F25" s="119"/>
      <c r="G25" s="119"/>
      <c r="H25" s="119"/>
      <c r="I25" s="119"/>
      <c r="J25" s="121"/>
      <c r="K25" s="125"/>
      <c r="L25" s="58"/>
      <c r="M25" s="352"/>
      <c r="N25" s="124"/>
      <c r="O25" s="119"/>
      <c r="P25" s="127"/>
      <c r="Q25" s="119"/>
      <c r="R25" s="119"/>
      <c r="S25" s="120"/>
      <c r="T25" s="153"/>
      <c r="U25" s="154"/>
      <c r="V25" s="154"/>
      <c r="W25" s="150"/>
      <c r="X25" s="154"/>
      <c r="Y25" s="154"/>
      <c r="Z25" s="156"/>
      <c r="AA25" s="156"/>
      <c r="AB25" s="60"/>
      <c r="AC25" s="156"/>
      <c r="AD25" s="156"/>
      <c r="AE25" s="157"/>
      <c r="AF25" s="60"/>
      <c r="AG25" s="156"/>
      <c r="AH25" s="156"/>
      <c r="AI25" s="165"/>
      <c r="AJ25" s="168"/>
      <c r="AK25" s="172"/>
      <c r="AL25" s="169"/>
      <c r="AM25" s="641"/>
      <c r="AN25" s="219"/>
      <c r="AO25" s="157"/>
      <c r="AP25" s="156"/>
      <c r="AQ25" s="156"/>
      <c r="AR25" s="156"/>
      <c r="AS25" s="156"/>
      <c r="AT25" s="156"/>
      <c r="AU25" s="412">
        <v>2</v>
      </c>
      <c r="AV25" s="411" t="str">
        <f>IFERROR(VLOOKUP($AN$23&amp;AU25,抽選結果!$B:$F,3,FALSE),"")</f>
        <v>西原ＦＣ</v>
      </c>
      <c r="AW25" s="414"/>
      <c r="AX25" s="5"/>
      <c r="AY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</row>
    <row r="26" spans="1:128" ht="10.5" customHeight="1" thickTop="1" thickBot="1">
      <c r="A26" s="142"/>
      <c r="B26" s="446"/>
      <c r="C26" s="615"/>
      <c r="D26" s="412"/>
      <c r="E26" s="324"/>
      <c r="F26" s="310"/>
      <c r="G26" s="310"/>
      <c r="H26" s="325"/>
      <c r="I26" s="119"/>
      <c r="J26" s="121"/>
      <c r="K26" s="125"/>
      <c r="L26" s="58"/>
      <c r="M26" s="352"/>
      <c r="N26" s="124"/>
      <c r="O26" s="119"/>
      <c r="P26" s="127"/>
      <c r="Q26" s="119"/>
      <c r="R26" s="119"/>
      <c r="S26" s="120"/>
      <c r="T26" s="153"/>
      <c r="U26" s="154"/>
      <c r="V26" s="154"/>
      <c r="W26" s="150"/>
      <c r="X26" s="154"/>
      <c r="Y26" s="154"/>
      <c r="Z26" s="156"/>
      <c r="AA26" s="156"/>
      <c r="AB26" s="60"/>
      <c r="AC26" s="156"/>
      <c r="AD26" s="156"/>
      <c r="AE26" s="157"/>
      <c r="AF26" s="60"/>
      <c r="AG26" s="156"/>
      <c r="AH26" s="156"/>
      <c r="AI26" s="165"/>
      <c r="AJ26" s="168"/>
      <c r="AK26" s="172"/>
      <c r="AL26" s="169"/>
      <c r="AM26" s="641"/>
      <c r="AN26" s="219"/>
      <c r="AO26" s="157"/>
      <c r="AP26" s="156"/>
      <c r="AQ26" s="161"/>
      <c r="AR26" s="160"/>
      <c r="AS26" s="160"/>
      <c r="AT26" s="160"/>
      <c r="AU26" s="412"/>
      <c r="AV26" s="411"/>
      <c r="AW26" s="414"/>
      <c r="AX26" s="5"/>
      <c r="AY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</row>
    <row r="27" spans="1:128" ht="10.5" customHeight="1" thickTop="1" thickBot="1">
      <c r="A27" s="142"/>
      <c r="B27" s="446"/>
      <c r="C27" s="411" t="str">
        <f>IFERROR(VLOOKUP($K$23&amp;D27,抽選結果!$B:$F,3,FALSE),"")</f>
        <v>真岡西サッカークラブブリッツ</v>
      </c>
      <c r="D27" s="412">
        <v>8</v>
      </c>
      <c r="E27" s="130"/>
      <c r="F27" s="132"/>
      <c r="G27" s="132"/>
      <c r="H27" s="129"/>
      <c r="I27" s="310"/>
      <c r="J27" s="311"/>
      <c r="K27" s="125"/>
      <c r="L27" s="58"/>
      <c r="M27" s="352"/>
      <c r="N27" s="124"/>
      <c r="O27" s="119"/>
      <c r="P27" s="127"/>
      <c r="Q27" s="119"/>
      <c r="R27" s="119"/>
      <c r="S27" s="120"/>
      <c r="T27" s="153"/>
      <c r="U27" s="154"/>
      <c r="V27" s="154"/>
      <c r="W27" s="150"/>
      <c r="X27" s="154"/>
      <c r="Y27" s="154"/>
      <c r="Z27" s="156"/>
      <c r="AA27" s="156"/>
      <c r="AB27" s="60"/>
      <c r="AC27" s="156"/>
      <c r="AD27" s="156"/>
      <c r="AE27" s="157"/>
      <c r="AF27" s="60"/>
      <c r="AG27" s="156"/>
      <c r="AH27" s="156"/>
      <c r="AI27" s="165"/>
      <c r="AJ27" s="168"/>
      <c r="AK27" s="172"/>
      <c r="AL27" s="169"/>
      <c r="AM27" s="641"/>
      <c r="AN27" s="219"/>
      <c r="AO27" s="314"/>
      <c r="AP27" s="315"/>
      <c r="AQ27" s="342"/>
      <c r="AR27" s="317"/>
      <c r="AS27" s="317"/>
      <c r="AT27" s="317"/>
      <c r="AU27" s="412">
        <v>1</v>
      </c>
      <c r="AV27" s="615" t="str">
        <f>IFERROR(VLOOKUP($AN$23&amp;AU27,抽選結果!$B:$F,3,FALSE),"")</f>
        <v>高林・青木フットボールクラブ</v>
      </c>
      <c r="AW27" s="414"/>
      <c r="AX27" s="5"/>
      <c r="AY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</row>
    <row r="28" spans="1:128" ht="10.5" customHeight="1" thickTop="1" thickBot="1">
      <c r="A28" s="142"/>
      <c r="B28" s="446"/>
      <c r="C28" s="411"/>
      <c r="D28" s="412"/>
      <c r="E28" s="118"/>
      <c r="F28" s="119"/>
      <c r="G28" s="119"/>
      <c r="H28" s="119"/>
      <c r="I28" s="119"/>
      <c r="J28" s="124"/>
      <c r="K28" s="379"/>
      <c r="L28" s="384"/>
      <c r="M28" s="352"/>
      <c r="N28" s="124"/>
      <c r="O28" s="119"/>
      <c r="P28" s="127"/>
      <c r="Q28" s="119"/>
      <c r="R28" s="119"/>
      <c r="S28" s="120"/>
      <c r="T28" s="153"/>
      <c r="U28" s="154"/>
      <c r="V28" s="154"/>
      <c r="W28" s="150"/>
      <c r="X28" s="154"/>
      <c r="Y28" s="154"/>
      <c r="Z28" s="156"/>
      <c r="AA28" s="156"/>
      <c r="AB28" s="60"/>
      <c r="AC28" s="156"/>
      <c r="AD28" s="156"/>
      <c r="AE28" s="157"/>
      <c r="AF28" s="60"/>
      <c r="AG28" s="156"/>
      <c r="AH28" s="156"/>
      <c r="AI28" s="165"/>
      <c r="AJ28" s="168"/>
      <c r="AK28" s="172"/>
      <c r="AL28" s="169"/>
      <c r="AM28" s="637"/>
      <c r="AN28" s="398"/>
      <c r="AO28" s="164"/>
      <c r="AP28" s="156"/>
      <c r="AQ28" s="156"/>
      <c r="AR28" s="156"/>
      <c r="AS28" s="156"/>
      <c r="AT28" s="156"/>
      <c r="AU28" s="412"/>
      <c r="AV28" s="615"/>
      <c r="AW28" s="414"/>
      <c r="AX28" s="5"/>
      <c r="AY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</row>
    <row r="29" spans="1:128" ht="10.5" customHeight="1" thickTop="1" thickBot="1">
      <c r="A29" s="142"/>
      <c r="B29" s="445" t="str">
        <f>IFERROR(VLOOKUP("AB",抽選結果!$C:$F,4,FALSE)&amp;"B","")</f>
        <v>足利市西部多目的運動場（あしスタ）B</v>
      </c>
      <c r="C29" s="441" t="str">
        <f>IFERROR(VLOOKUP($K$42&amp;D29,抽選結果!$B:$F,3,FALSE),"")</f>
        <v>ＳＡＫＵＲＡ　ＦＯＯＴＢＡＬＬ　ＣＬＵＢ　Ｊｒ</v>
      </c>
      <c r="D29" s="412">
        <v>1</v>
      </c>
      <c r="E29" s="118"/>
      <c r="F29" s="119"/>
      <c r="G29" s="119"/>
      <c r="H29" s="119"/>
      <c r="I29" s="119"/>
      <c r="J29" s="121"/>
      <c r="K29" s="610"/>
      <c r="L29" s="119"/>
      <c r="M29" s="120"/>
      <c r="N29" s="124"/>
      <c r="O29" s="119"/>
      <c r="P29" s="127"/>
      <c r="Q29" s="199"/>
      <c r="R29" s="123"/>
      <c r="S29" s="202"/>
      <c r="T29" s="203"/>
      <c r="U29" s="154"/>
      <c r="V29" s="154"/>
      <c r="W29" s="150"/>
      <c r="X29" s="154"/>
      <c r="Y29" s="154"/>
      <c r="Z29" s="156"/>
      <c r="AA29" s="156"/>
      <c r="AB29" s="60"/>
      <c r="AC29" s="156"/>
      <c r="AD29" s="156"/>
      <c r="AE29" s="158"/>
      <c r="AF29" s="159"/>
      <c r="AG29" s="160"/>
      <c r="AH29" s="178"/>
      <c r="AI29" s="165"/>
      <c r="AJ29" s="168"/>
      <c r="AK29" s="172"/>
      <c r="AL29" s="169"/>
      <c r="AM29" s="168"/>
      <c r="AN29" s="219"/>
      <c r="AO29" s="624"/>
      <c r="AP29" s="156"/>
      <c r="AQ29" s="156"/>
      <c r="AR29" s="156"/>
      <c r="AS29" s="156"/>
      <c r="AT29" s="156"/>
      <c r="AU29" s="412">
        <v>9</v>
      </c>
      <c r="AV29" s="441" t="str">
        <f>IFERROR(VLOOKUP($AN$44&amp;AU29,抽選結果!$B:$F,3,FALSE),"")</f>
        <v>ＣＡ．アトレチコ　佐野</v>
      </c>
      <c r="AW29" s="413" t="str">
        <f>IFERROR(VLOOKUP("OP",抽選結果!$C:$F,4,FALSE)&amp;"A","")</f>
        <v>真岡市総合運動公園運動広場A</v>
      </c>
      <c r="AX29" s="5"/>
      <c r="AY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</row>
    <row r="30" spans="1:128" ht="10.5" customHeight="1" thickTop="1" thickBot="1">
      <c r="A30" s="142"/>
      <c r="B30" s="446"/>
      <c r="C30" s="441"/>
      <c r="D30" s="412"/>
      <c r="E30" s="324"/>
      <c r="F30" s="310"/>
      <c r="G30" s="310"/>
      <c r="H30" s="325"/>
      <c r="I30" s="312"/>
      <c r="J30" s="609"/>
      <c r="K30" s="611"/>
      <c r="L30" s="125"/>
      <c r="M30" s="126"/>
      <c r="N30" s="124"/>
      <c r="O30" s="119"/>
      <c r="P30" s="127"/>
      <c r="Q30" s="119"/>
      <c r="R30" s="119"/>
      <c r="S30" s="120"/>
      <c r="T30" s="170"/>
      <c r="U30" s="154"/>
      <c r="V30" s="154"/>
      <c r="W30" s="150"/>
      <c r="X30" s="154"/>
      <c r="Y30" s="154"/>
      <c r="Z30" s="156"/>
      <c r="AA30" s="156"/>
      <c r="AB30" s="60"/>
      <c r="AC30" s="156"/>
      <c r="AD30" s="156"/>
      <c r="AE30" s="164"/>
      <c r="AF30" s="60"/>
      <c r="AG30" s="156"/>
      <c r="AH30" s="156"/>
      <c r="AI30" s="165"/>
      <c r="AJ30" s="168"/>
      <c r="AK30" s="172"/>
      <c r="AL30" s="169"/>
      <c r="AM30" s="168"/>
      <c r="AN30" s="219"/>
      <c r="AO30" s="625"/>
      <c r="AP30" s="317"/>
      <c r="AQ30" s="338"/>
      <c r="AR30" s="315"/>
      <c r="AS30" s="315"/>
      <c r="AT30" s="315"/>
      <c r="AU30" s="412"/>
      <c r="AV30" s="441"/>
      <c r="AW30" s="414"/>
      <c r="AX30" s="5"/>
      <c r="AY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</row>
    <row r="31" spans="1:128" ht="10.5" customHeight="1" thickTop="1" thickBot="1">
      <c r="A31" s="142"/>
      <c r="B31" s="446"/>
      <c r="C31" s="411" t="str">
        <f>IFERROR(VLOOKUP($K$42&amp;D31,抽選結果!$B:$F,3,FALSE),"")</f>
        <v>ＧＲＳ足利Ｊｒ．</v>
      </c>
      <c r="D31" s="412">
        <v>2</v>
      </c>
      <c r="E31" s="130"/>
      <c r="F31" s="132"/>
      <c r="G31" s="132"/>
      <c r="H31" s="129"/>
      <c r="I31" s="119"/>
      <c r="J31" s="121"/>
      <c r="K31" s="125"/>
      <c r="L31" s="119"/>
      <c r="M31" s="120"/>
      <c r="N31" s="124"/>
      <c r="O31" s="119"/>
      <c r="P31" s="127"/>
      <c r="Q31" s="119"/>
      <c r="R31" s="119"/>
      <c r="S31" s="120"/>
      <c r="T31" s="170"/>
      <c r="U31" s="154"/>
      <c r="V31" s="154"/>
      <c r="W31" s="150"/>
      <c r="X31" s="154"/>
      <c r="Y31" s="154"/>
      <c r="Z31" s="156"/>
      <c r="AA31" s="156"/>
      <c r="AB31" s="60"/>
      <c r="AC31" s="156"/>
      <c r="AD31" s="156"/>
      <c r="AE31" s="164"/>
      <c r="AF31" s="60"/>
      <c r="AG31" s="156"/>
      <c r="AH31" s="156"/>
      <c r="AI31" s="165"/>
      <c r="AJ31" s="168"/>
      <c r="AK31" s="172"/>
      <c r="AL31" s="169"/>
      <c r="AM31" s="168"/>
      <c r="AN31" s="219"/>
      <c r="AO31" s="157"/>
      <c r="AP31" s="156"/>
      <c r="AQ31" s="165"/>
      <c r="AR31" s="156"/>
      <c r="AS31" s="163"/>
      <c r="AT31" s="163"/>
      <c r="AU31" s="412">
        <v>8</v>
      </c>
      <c r="AV31" s="411" t="str">
        <f>IFERROR(VLOOKUP($AN$44&amp;AU31,抽選結果!$B:$F,3,FALSE),"")</f>
        <v>ＦＣグラシアス</v>
      </c>
      <c r="AW31" s="414"/>
      <c r="AX31" s="5"/>
      <c r="AY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</row>
    <row r="32" spans="1:128" ht="10.5" customHeight="1" thickTop="1" thickBot="1">
      <c r="A32" s="142"/>
      <c r="B32" s="446"/>
      <c r="C32" s="411"/>
      <c r="D32" s="412"/>
      <c r="E32" s="118"/>
      <c r="F32" s="119"/>
      <c r="G32" s="119"/>
      <c r="H32" s="119"/>
      <c r="I32" s="119"/>
      <c r="J32" s="121"/>
      <c r="K32" s="125"/>
      <c r="L32" s="119"/>
      <c r="M32" s="120"/>
      <c r="N32" s="124"/>
      <c r="O32" s="132"/>
      <c r="P32" s="129"/>
      <c r="Q32" s="119"/>
      <c r="R32" s="119"/>
      <c r="S32" s="120"/>
      <c r="T32" s="170"/>
      <c r="U32" s="154"/>
      <c r="V32" s="154"/>
      <c r="W32" s="150"/>
      <c r="X32" s="154"/>
      <c r="Y32" s="154"/>
      <c r="Z32" s="156"/>
      <c r="AA32" s="156"/>
      <c r="AB32" s="60"/>
      <c r="AC32" s="156"/>
      <c r="AD32" s="156"/>
      <c r="AE32" s="164"/>
      <c r="AF32" s="60"/>
      <c r="AG32" s="156"/>
      <c r="AH32" s="156"/>
      <c r="AI32" s="162"/>
      <c r="AJ32" s="174"/>
      <c r="AK32" s="172"/>
      <c r="AL32" s="169"/>
      <c r="AM32" s="168"/>
      <c r="AN32" s="219"/>
      <c r="AO32" s="157"/>
      <c r="AP32" s="156"/>
      <c r="AQ32" s="344"/>
      <c r="AR32" s="339"/>
      <c r="AS32" s="338"/>
      <c r="AT32" s="315"/>
      <c r="AU32" s="412"/>
      <c r="AV32" s="411"/>
      <c r="AW32" s="414"/>
      <c r="AX32" s="5"/>
      <c r="AY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</row>
    <row r="33" spans="1:128" ht="10.5" customHeight="1" thickTop="1" thickBot="1">
      <c r="A33" s="142"/>
      <c r="B33" s="446"/>
      <c r="C33" s="615" t="str">
        <f>IFERROR(VLOOKUP($K$42&amp;D33,抽選結果!$B:$F,3,FALSE),"")</f>
        <v>ＦＣ　ＳＨＵＪＡＫＵ</v>
      </c>
      <c r="D33" s="412">
        <v>3</v>
      </c>
      <c r="E33" s="118"/>
      <c r="F33" s="119"/>
      <c r="G33" s="119"/>
      <c r="H33" s="119"/>
      <c r="I33" s="119"/>
      <c r="J33" s="121"/>
      <c r="K33" s="125"/>
      <c r="L33" s="119"/>
      <c r="M33" s="120"/>
      <c r="N33" s="124"/>
      <c r="O33" s="199"/>
      <c r="P33" s="123"/>
      <c r="Q33" s="119"/>
      <c r="R33" s="119"/>
      <c r="S33" s="120"/>
      <c r="T33" s="170"/>
      <c r="U33" s="154"/>
      <c r="V33" s="154"/>
      <c r="W33" s="150"/>
      <c r="X33" s="154"/>
      <c r="Y33" s="154"/>
      <c r="Z33" s="156"/>
      <c r="AA33" s="156"/>
      <c r="AB33" s="60"/>
      <c r="AC33" s="156"/>
      <c r="AD33" s="156"/>
      <c r="AE33" s="164"/>
      <c r="AF33" s="60"/>
      <c r="AG33" s="156"/>
      <c r="AH33" s="156"/>
      <c r="AI33" s="156"/>
      <c r="AJ33" s="168"/>
      <c r="AK33" s="172"/>
      <c r="AL33" s="169"/>
      <c r="AM33" s="168"/>
      <c r="AN33" s="219"/>
      <c r="AO33" s="157"/>
      <c r="AP33" s="156"/>
      <c r="AQ33" s="156"/>
      <c r="AR33" s="156"/>
      <c r="AS33" s="162"/>
      <c r="AT33" s="163"/>
      <c r="AU33" s="412">
        <v>7</v>
      </c>
      <c r="AV33" s="411" t="str">
        <f>IFERROR(VLOOKUP($AN$44&amp;AU33,抽選結果!$B:$F,3,FALSE),"")</f>
        <v>ＦＣスポルト宇都宮</v>
      </c>
      <c r="AW33" s="414"/>
      <c r="AX33" s="5"/>
      <c r="AY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</row>
    <row r="34" spans="1:128" ht="10.5" customHeight="1" thickTop="1">
      <c r="A34" s="142"/>
      <c r="B34" s="446"/>
      <c r="C34" s="615"/>
      <c r="D34" s="412"/>
      <c r="E34" s="324"/>
      <c r="F34" s="310"/>
      <c r="G34" s="310"/>
      <c r="H34" s="310"/>
      <c r="I34" s="352"/>
      <c r="J34" s="121"/>
      <c r="K34" s="125"/>
      <c r="L34" s="119"/>
      <c r="M34" s="120"/>
      <c r="N34" s="124"/>
      <c r="O34" s="119"/>
      <c r="P34" s="119"/>
      <c r="Q34" s="119"/>
      <c r="R34" s="119"/>
      <c r="S34" s="120"/>
      <c r="T34" s="170"/>
      <c r="U34" s="154"/>
      <c r="V34" s="154"/>
      <c r="W34" s="150"/>
      <c r="X34" s="154"/>
      <c r="Y34" s="154"/>
      <c r="Z34" s="156"/>
      <c r="AA34" s="156"/>
      <c r="AB34" s="60"/>
      <c r="AC34" s="156"/>
      <c r="AD34" s="156"/>
      <c r="AE34" s="164"/>
      <c r="AF34" s="60"/>
      <c r="AG34" s="156"/>
      <c r="AH34" s="156"/>
      <c r="AI34" s="156"/>
      <c r="AJ34" s="168"/>
      <c r="AK34" s="172"/>
      <c r="AL34" s="169"/>
      <c r="AM34" s="168"/>
      <c r="AN34" s="219"/>
      <c r="AO34" s="157"/>
      <c r="AP34" s="156"/>
      <c r="AQ34" s="156"/>
      <c r="AR34" s="156"/>
      <c r="AS34" s="156"/>
      <c r="AT34" s="156"/>
      <c r="AU34" s="412"/>
      <c r="AV34" s="411"/>
      <c r="AW34" s="414"/>
      <c r="AX34" s="5"/>
      <c r="AY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</row>
    <row r="35" spans="1:128" ht="10.5" customHeight="1" thickBot="1">
      <c r="A35" s="142"/>
      <c r="B35" s="446"/>
      <c r="C35" s="411" t="str">
        <f>IFERROR(VLOOKUP($K$42&amp;D35,抽選結果!$B:$F,3,FALSE),"")</f>
        <v>大谷東フットボールクラブ</v>
      </c>
      <c r="D35" s="412">
        <v>4</v>
      </c>
      <c r="E35" s="118"/>
      <c r="F35" s="119"/>
      <c r="G35" s="119"/>
      <c r="H35" s="119"/>
      <c r="I35" s="346"/>
      <c r="J35" s="121"/>
      <c r="K35" s="125"/>
      <c r="L35" s="119"/>
      <c r="M35" s="120"/>
      <c r="N35" s="124"/>
      <c r="O35" s="119"/>
      <c r="P35" s="119"/>
      <c r="Q35" s="119"/>
      <c r="R35" s="119"/>
      <c r="S35" s="120"/>
      <c r="T35" s="170"/>
      <c r="U35" s="154"/>
      <c r="V35" s="154"/>
      <c r="W35" s="150"/>
      <c r="X35" s="154"/>
      <c r="Y35" s="154"/>
      <c r="Z35" s="156"/>
      <c r="AA35" s="156"/>
      <c r="AB35" s="60"/>
      <c r="AC35" s="156"/>
      <c r="AD35" s="156"/>
      <c r="AE35" s="164"/>
      <c r="AF35" s="60"/>
      <c r="AG35" s="156"/>
      <c r="AH35" s="156"/>
      <c r="AI35" s="156"/>
      <c r="AJ35" s="168"/>
      <c r="AK35" s="172"/>
      <c r="AL35" s="169"/>
      <c r="AM35" s="168"/>
      <c r="AN35" s="219"/>
      <c r="AO35" s="157"/>
      <c r="AP35" s="156"/>
      <c r="AQ35" s="156"/>
      <c r="AR35" s="156"/>
      <c r="AS35" s="156"/>
      <c r="AT35" s="156"/>
      <c r="AU35" s="412">
        <v>6</v>
      </c>
      <c r="AV35" s="615" t="str">
        <f>IFERROR(VLOOKUP($AN$44&amp;AU35,抽選結果!$B:$F,3,FALSE),"")</f>
        <v>ＪＦＣファイターズ</v>
      </c>
      <c r="AW35" s="414"/>
      <c r="AX35" s="5"/>
      <c r="AY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</row>
    <row r="36" spans="1:128" ht="10.5" customHeight="1" thickTop="1" thickBot="1">
      <c r="A36" s="142"/>
      <c r="B36" s="446"/>
      <c r="C36" s="411"/>
      <c r="D36" s="412"/>
      <c r="E36" s="122"/>
      <c r="F36" s="123"/>
      <c r="G36" s="198"/>
      <c r="H36" s="127"/>
      <c r="I36" s="310"/>
      <c r="J36" s="612"/>
      <c r="K36" s="611"/>
      <c r="L36" s="119"/>
      <c r="M36" s="120"/>
      <c r="N36" s="124"/>
      <c r="O36" s="119"/>
      <c r="P36" s="119"/>
      <c r="Q36" s="119"/>
      <c r="R36" s="119"/>
      <c r="S36" s="120"/>
      <c r="T36" s="170"/>
      <c r="U36" s="154"/>
      <c r="V36" s="154"/>
      <c r="W36" s="150"/>
      <c r="X36" s="154"/>
      <c r="Y36" s="154"/>
      <c r="Z36" s="156"/>
      <c r="AA36" s="156"/>
      <c r="AB36" s="60"/>
      <c r="AC36" s="156"/>
      <c r="AD36" s="156"/>
      <c r="AE36" s="164"/>
      <c r="AF36" s="60"/>
      <c r="AG36" s="156"/>
      <c r="AH36" s="156"/>
      <c r="AI36" s="156"/>
      <c r="AJ36" s="168"/>
      <c r="AK36" s="172"/>
      <c r="AL36" s="169"/>
      <c r="AM36" s="168"/>
      <c r="AN36" s="219"/>
      <c r="AO36" s="157"/>
      <c r="AP36" s="156"/>
      <c r="AQ36" s="338"/>
      <c r="AR36" s="315"/>
      <c r="AS36" s="315"/>
      <c r="AT36" s="315"/>
      <c r="AU36" s="412"/>
      <c r="AV36" s="615"/>
      <c r="AW36" s="414"/>
      <c r="AX36" s="5"/>
      <c r="AY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</row>
    <row r="37" spans="1:128" ht="10.5" customHeight="1" thickTop="1" thickBot="1">
      <c r="A37" s="142"/>
      <c r="B37" s="446"/>
      <c r="C37" s="411" t="str">
        <f>IFERROR(VLOOKUP($K$42&amp;D37,抽選結果!$B:$F,3,FALSE),"")</f>
        <v>那須野ヶ原ＦＣボンジボーラ</v>
      </c>
      <c r="D37" s="412">
        <v>5</v>
      </c>
      <c r="E37" s="329"/>
      <c r="F37" s="330"/>
      <c r="G37" s="332"/>
      <c r="H37" s="310"/>
      <c r="I37" s="119"/>
      <c r="J37" s="121"/>
      <c r="K37" s="611"/>
      <c r="L37" s="119"/>
      <c r="M37" s="120"/>
      <c r="N37" s="124"/>
      <c r="O37" s="119"/>
      <c r="P37" s="119"/>
      <c r="Q37" s="119"/>
      <c r="R37" s="119"/>
      <c r="S37" s="120"/>
      <c r="T37" s="170"/>
      <c r="U37" s="154"/>
      <c r="V37" s="154"/>
      <c r="W37" s="150"/>
      <c r="X37" s="154"/>
      <c r="Y37" s="154"/>
      <c r="Z37" s="156"/>
      <c r="AA37" s="156"/>
      <c r="AB37" s="60"/>
      <c r="AC37" s="156"/>
      <c r="AD37" s="156"/>
      <c r="AE37" s="164"/>
      <c r="AF37" s="60"/>
      <c r="AG37" s="156"/>
      <c r="AH37" s="156"/>
      <c r="AI37" s="156"/>
      <c r="AJ37" s="168"/>
      <c r="AK37" s="172"/>
      <c r="AL37" s="169"/>
      <c r="AM37" s="168"/>
      <c r="AN37" s="219"/>
      <c r="AO37" s="157"/>
      <c r="AP37" s="156"/>
      <c r="AQ37" s="356"/>
      <c r="AR37" s="156"/>
      <c r="AS37" s="156"/>
      <c r="AT37" s="156"/>
      <c r="AU37" s="412">
        <v>5</v>
      </c>
      <c r="AV37" s="411" t="str">
        <f>IFERROR(VLOOKUP($AN$44&amp;AU37,抽選結果!$B:$F,3,FALSE),"")</f>
        <v>赤見フットボールクラブ</v>
      </c>
      <c r="AW37" s="414"/>
      <c r="AX37" s="5"/>
      <c r="AY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</row>
    <row r="38" spans="1:128" ht="10.5" customHeight="1" thickTop="1" thickBot="1">
      <c r="A38" s="142"/>
      <c r="B38" s="446"/>
      <c r="C38" s="411"/>
      <c r="D38" s="412"/>
      <c r="E38" s="118"/>
      <c r="F38" s="119"/>
      <c r="G38" s="119"/>
      <c r="H38" s="119"/>
      <c r="I38" s="119"/>
      <c r="J38" s="121"/>
      <c r="K38" s="326"/>
      <c r="L38" s="312"/>
      <c r="M38" s="120"/>
      <c r="N38" s="124"/>
      <c r="O38" s="119"/>
      <c r="P38" s="119"/>
      <c r="Q38" s="119"/>
      <c r="R38" s="119"/>
      <c r="S38" s="120"/>
      <c r="T38" s="170"/>
      <c r="U38" s="154"/>
      <c r="V38" s="154"/>
      <c r="W38" s="150"/>
      <c r="X38" s="154"/>
      <c r="Y38" s="154"/>
      <c r="Z38" s="156"/>
      <c r="AA38" s="156"/>
      <c r="AB38" s="60"/>
      <c r="AC38" s="156"/>
      <c r="AD38" s="156"/>
      <c r="AE38" s="164"/>
      <c r="AF38" s="60"/>
      <c r="AG38" s="156"/>
      <c r="AH38" s="156"/>
      <c r="AI38" s="156"/>
      <c r="AJ38" s="168"/>
      <c r="AK38" s="172"/>
      <c r="AL38" s="169"/>
      <c r="AM38" s="168"/>
      <c r="AN38" s="219"/>
      <c r="AO38" s="631"/>
      <c r="AP38" s="315"/>
      <c r="AQ38" s="165"/>
      <c r="AR38" s="156"/>
      <c r="AS38" s="161"/>
      <c r="AT38" s="160"/>
      <c r="AU38" s="412"/>
      <c r="AV38" s="411"/>
      <c r="AW38" s="414"/>
      <c r="AX38" s="5"/>
      <c r="AY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</row>
    <row r="39" spans="1:128" ht="10.5" customHeight="1" thickTop="1" thickBot="1">
      <c r="A39" s="142"/>
      <c r="B39" s="446"/>
      <c r="C39" s="615" t="str">
        <f>IFERROR(VLOOKUP($K$42&amp;D39,抽選結果!$B:$F,3,FALSE),"")</f>
        <v>Ｆ．Ｃ．栃木ジュニア</v>
      </c>
      <c r="D39" s="412">
        <v>6</v>
      </c>
      <c r="E39" s="118"/>
      <c r="F39" s="119"/>
      <c r="G39" s="119"/>
      <c r="H39" s="119"/>
      <c r="I39" s="119"/>
      <c r="J39" s="124"/>
      <c r="K39" s="125"/>
      <c r="L39" s="56"/>
      <c r="M39" s="120"/>
      <c r="N39" s="124"/>
      <c r="O39" s="119"/>
      <c r="P39" s="119"/>
      <c r="Q39" s="119"/>
      <c r="R39" s="119"/>
      <c r="S39" s="120"/>
      <c r="T39" s="170"/>
      <c r="U39" s="154"/>
      <c r="V39" s="154"/>
      <c r="W39" s="150"/>
      <c r="X39" s="154"/>
      <c r="Y39" s="154"/>
      <c r="Z39" s="156"/>
      <c r="AA39" s="156"/>
      <c r="AB39" s="60"/>
      <c r="AC39" s="156"/>
      <c r="AD39" s="156"/>
      <c r="AE39" s="164"/>
      <c r="AF39" s="60"/>
      <c r="AG39" s="156"/>
      <c r="AH39" s="156"/>
      <c r="AI39" s="156"/>
      <c r="AJ39" s="168"/>
      <c r="AK39" s="172"/>
      <c r="AL39" s="169"/>
      <c r="AM39" s="168"/>
      <c r="AN39" s="219"/>
      <c r="AO39" s="624"/>
      <c r="AP39" s="156"/>
      <c r="AQ39" s="315"/>
      <c r="AR39" s="341"/>
      <c r="AS39" s="342"/>
      <c r="AT39" s="317"/>
      <c r="AU39" s="412">
        <v>4</v>
      </c>
      <c r="AV39" s="411" t="str">
        <f>IFERROR(VLOOKUP($AN$44&amp;AU39,抽選結果!$B:$F,3,FALSE),"")</f>
        <v>ＪＦＣ　足利ラトゥール</v>
      </c>
      <c r="AW39" s="414"/>
      <c r="AX39" s="5"/>
      <c r="AY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</row>
    <row r="40" spans="1:128" ht="10.5" customHeight="1" thickTop="1" thickBot="1">
      <c r="A40" s="142"/>
      <c r="B40" s="446"/>
      <c r="C40" s="615"/>
      <c r="D40" s="412"/>
      <c r="E40" s="324"/>
      <c r="F40" s="325"/>
      <c r="G40" s="326"/>
      <c r="H40" s="312"/>
      <c r="I40" s="119"/>
      <c r="J40" s="124"/>
      <c r="K40" s="125"/>
      <c r="L40" s="56"/>
      <c r="M40" s="120"/>
      <c r="N40" s="124"/>
      <c r="O40" s="119"/>
      <c r="P40" s="119"/>
      <c r="Q40" s="119"/>
      <c r="R40" s="119"/>
      <c r="S40" s="120"/>
      <c r="T40" s="170"/>
      <c r="U40" s="154"/>
      <c r="V40" s="154"/>
      <c r="W40" s="150"/>
      <c r="X40" s="154"/>
      <c r="Y40" s="154"/>
      <c r="Z40" s="156"/>
      <c r="AA40" s="156"/>
      <c r="AB40" s="60"/>
      <c r="AC40" s="156"/>
      <c r="AD40" s="156"/>
      <c r="AE40" s="164"/>
      <c r="AF40" s="60"/>
      <c r="AG40" s="156"/>
      <c r="AH40" s="156"/>
      <c r="AI40" s="156"/>
      <c r="AJ40" s="168"/>
      <c r="AK40" s="172"/>
      <c r="AL40" s="169"/>
      <c r="AM40" s="168"/>
      <c r="AN40" s="219"/>
      <c r="AO40" s="624"/>
      <c r="AP40" s="156"/>
      <c r="AQ40" s="156"/>
      <c r="AR40" s="156"/>
      <c r="AS40" s="156"/>
      <c r="AT40" s="156"/>
      <c r="AU40" s="412"/>
      <c r="AV40" s="411"/>
      <c r="AW40" s="414"/>
      <c r="AX40" s="5"/>
      <c r="AY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</row>
    <row r="41" spans="1:128" ht="10.5" customHeight="1" thickTop="1" thickBot="1">
      <c r="A41" s="142"/>
      <c r="B41" s="446"/>
      <c r="C41" s="411" t="str">
        <f>IFERROR(VLOOKUP($K$42&amp;D41,抽選結果!$B:$F,3,FALSE),"")</f>
        <v>豊郷ＪＦＣ宇都宮</v>
      </c>
      <c r="D41" s="412">
        <v>7</v>
      </c>
      <c r="E41" s="130"/>
      <c r="F41" s="132"/>
      <c r="G41" s="198"/>
      <c r="H41" s="119"/>
      <c r="I41" s="346"/>
      <c r="J41" s="313"/>
      <c r="K41" s="125"/>
      <c r="L41" s="56"/>
      <c r="M41" s="380"/>
      <c r="N41" s="313"/>
      <c r="O41" s="119"/>
      <c r="P41" s="119"/>
      <c r="Q41" s="119"/>
      <c r="R41" s="119"/>
      <c r="S41" s="120"/>
      <c r="T41" s="170"/>
      <c r="U41" s="154"/>
      <c r="V41" s="154"/>
      <c r="W41" s="150"/>
      <c r="X41" s="154"/>
      <c r="Y41" s="154"/>
      <c r="Z41" s="156"/>
      <c r="AA41" s="156"/>
      <c r="AB41" s="60"/>
      <c r="AC41" s="156"/>
      <c r="AD41" s="156"/>
      <c r="AE41" s="164"/>
      <c r="AF41" s="60"/>
      <c r="AG41" s="156"/>
      <c r="AH41" s="156"/>
      <c r="AI41" s="156"/>
      <c r="AJ41" s="168"/>
      <c r="AK41" s="172"/>
      <c r="AL41" s="169"/>
      <c r="AM41" s="390"/>
      <c r="AN41" s="399"/>
      <c r="AO41" s="164"/>
      <c r="AP41" s="156"/>
      <c r="AQ41" s="156"/>
      <c r="AR41" s="156"/>
      <c r="AS41" s="156"/>
      <c r="AT41" s="156"/>
      <c r="AU41" s="412">
        <v>3</v>
      </c>
      <c r="AV41" s="615" t="str">
        <f>IFERROR(VLOOKUP($AN$44&amp;AU41,抽選結果!$B:$F,3,FALSE),"")</f>
        <v>都賀クラブジュニア</v>
      </c>
      <c r="AW41" s="414"/>
      <c r="AX41" s="5"/>
      <c r="AY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</row>
    <row r="42" spans="1:128" ht="10.5" customHeight="1" thickTop="1" thickBot="1">
      <c r="A42" s="142"/>
      <c r="B42" s="446"/>
      <c r="C42" s="411"/>
      <c r="D42" s="412"/>
      <c r="E42" s="118"/>
      <c r="F42" s="119"/>
      <c r="G42" s="119"/>
      <c r="H42" s="127"/>
      <c r="I42" s="119"/>
      <c r="J42" s="121"/>
      <c r="K42" s="416" t="s">
        <v>41</v>
      </c>
      <c r="L42" s="61"/>
      <c r="M42" s="348"/>
      <c r="N42" s="121"/>
      <c r="O42" s="119"/>
      <c r="P42" s="119"/>
      <c r="Q42" s="119"/>
      <c r="R42" s="119"/>
      <c r="S42" s="120"/>
      <c r="T42" s="170"/>
      <c r="U42" s="154"/>
      <c r="V42" s="154"/>
      <c r="W42" s="150"/>
      <c r="X42" s="154"/>
      <c r="Y42" s="154"/>
      <c r="Z42" s="156"/>
      <c r="AA42" s="156"/>
      <c r="AB42" s="60"/>
      <c r="AC42" s="156"/>
      <c r="AD42" s="156"/>
      <c r="AE42" s="164"/>
      <c r="AF42" s="60"/>
      <c r="AG42" s="156"/>
      <c r="AH42" s="156"/>
      <c r="AI42" s="156"/>
      <c r="AJ42" s="168"/>
      <c r="AK42" s="172"/>
      <c r="AL42" s="169"/>
      <c r="AM42" s="171"/>
      <c r="AN42" s="219"/>
      <c r="AO42" s="164"/>
      <c r="AP42" s="156"/>
      <c r="AQ42" s="317"/>
      <c r="AR42" s="339"/>
      <c r="AS42" s="338"/>
      <c r="AT42" s="315"/>
      <c r="AU42" s="412"/>
      <c r="AV42" s="615"/>
      <c r="AW42" s="414"/>
      <c r="AX42" s="5"/>
      <c r="AY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</row>
    <row r="43" spans="1:128" ht="10.5" customHeight="1" thickTop="1" thickBot="1">
      <c r="A43" s="142"/>
      <c r="B43" s="446"/>
      <c r="C43" s="411" t="str">
        <f>IFERROR(VLOOKUP($K$42&amp;D43,抽選結果!$B:$F,3,FALSE),"")</f>
        <v>鹿沼東光ＦＣ</v>
      </c>
      <c r="D43" s="412">
        <v>8</v>
      </c>
      <c r="E43" s="130"/>
      <c r="F43" s="132"/>
      <c r="G43" s="132"/>
      <c r="H43" s="129"/>
      <c r="I43" s="119"/>
      <c r="J43" s="121"/>
      <c r="K43" s="416"/>
      <c r="L43" s="61"/>
      <c r="M43" s="352"/>
      <c r="N43" s="121"/>
      <c r="O43" s="119"/>
      <c r="P43" s="119"/>
      <c r="Q43" s="119"/>
      <c r="R43" s="119"/>
      <c r="S43" s="120"/>
      <c r="T43" s="170"/>
      <c r="U43" s="154"/>
      <c r="V43" s="154"/>
      <c r="W43" s="150"/>
      <c r="X43" s="154"/>
      <c r="Y43" s="154"/>
      <c r="Z43" s="156"/>
      <c r="AA43" s="156"/>
      <c r="AB43" s="60"/>
      <c r="AC43" s="156"/>
      <c r="AD43" s="156"/>
      <c r="AE43" s="164"/>
      <c r="AF43" s="60"/>
      <c r="AG43" s="156"/>
      <c r="AH43" s="156"/>
      <c r="AI43" s="156"/>
      <c r="AJ43" s="168"/>
      <c r="AK43" s="395"/>
      <c r="AL43" s="396"/>
      <c r="AM43" s="171"/>
      <c r="AN43" s="219"/>
      <c r="AO43" s="316"/>
      <c r="AP43" s="317"/>
      <c r="AQ43" s="338"/>
      <c r="AR43" s="156"/>
      <c r="AS43" s="162"/>
      <c r="AT43" s="163"/>
      <c r="AU43" s="412">
        <v>2</v>
      </c>
      <c r="AV43" s="411" t="str">
        <f>IFERROR(VLOOKUP($AN$44&amp;AU43,抽選結果!$B:$F,3,FALSE),"")</f>
        <v>ＨＦＣ．ＺＥＲＯ</v>
      </c>
      <c r="AW43" s="414"/>
      <c r="AX43" s="5"/>
      <c r="AY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</row>
    <row r="44" spans="1:128" ht="10.5" customHeight="1" thickTop="1" thickBot="1">
      <c r="A44" s="142"/>
      <c r="B44" s="447"/>
      <c r="C44" s="411"/>
      <c r="D44" s="412"/>
      <c r="E44" s="119"/>
      <c r="F44" s="119"/>
      <c r="G44" s="119"/>
      <c r="H44" s="119"/>
      <c r="I44" s="119"/>
      <c r="J44" s="121"/>
      <c r="K44" s="125"/>
      <c r="L44" s="58"/>
      <c r="M44" s="352"/>
      <c r="N44" s="121"/>
      <c r="O44" s="119"/>
      <c r="P44" s="119"/>
      <c r="Q44" s="119"/>
      <c r="R44" s="119"/>
      <c r="S44" s="120"/>
      <c r="T44" s="170"/>
      <c r="U44" s="154"/>
      <c r="V44" s="154"/>
      <c r="W44" s="150"/>
      <c r="X44" s="154"/>
      <c r="Y44" s="154"/>
      <c r="Z44" s="156"/>
      <c r="AA44" s="156"/>
      <c r="AB44" s="60"/>
      <c r="AC44" s="156"/>
      <c r="AD44" s="156"/>
      <c r="AE44" s="164"/>
      <c r="AF44" s="60"/>
      <c r="AG44" s="156"/>
      <c r="AH44" s="156"/>
      <c r="AI44" s="156"/>
      <c r="AJ44" s="168"/>
      <c r="AK44" s="180"/>
      <c r="AL44" s="626"/>
      <c r="AM44" s="168"/>
      <c r="AN44" s="417" t="s">
        <v>201</v>
      </c>
      <c r="AO44" s="157"/>
      <c r="AP44" s="156"/>
      <c r="AQ44" s="165"/>
      <c r="AR44" s="156"/>
      <c r="AS44" s="156"/>
      <c r="AT44" s="156"/>
      <c r="AU44" s="412"/>
      <c r="AV44" s="411"/>
      <c r="AW44" s="414"/>
      <c r="AX44" s="5"/>
      <c r="AY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</row>
    <row r="45" spans="1:128" ht="10.5" customHeight="1" thickBot="1">
      <c r="A45" s="142"/>
      <c r="B45" s="51"/>
      <c r="C45" s="441" t="str">
        <f>IFERROR(VLOOKUP(D45,抽選結果!$B:$F,3,FALSE),"")</f>
        <v>御厨フットボールクラブ（両毛地区1位）</v>
      </c>
      <c r="D45" s="409" t="s">
        <v>310</v>
      </c>
      <c r="E45" s="364"/>
      <c r="F45" s="119"/>
      <c r="G45" s="119"/>
      <c r="H45" s="119"/>
      <c r="I45" s="119"/>
      <c r="J45" s="121"/>
      <c r="K45" s="125"/>
      <c r="L45" s="58"/>
      <c r="M45" s="352"/>
      <c r="N45" s="121"/>
      <c r="O45" s="119"/>
      <c r="P45" s="119"/>
      <c r="Q45" s="119"/>
      <c r="R45" s="119"/>
      <c r="S45" s="120"/>
      <c r="T45" s="170"/>
      <c r="U45" s="154"/>
      <c r="V45" s="154"/>
      <c r="W45" s="150"/>
      <c r="X45" s="154"/>
      <c r="Y45" s="154"/>
      <c r="Z45" s="156"/>
      <c r="AA45" s="156"/>
      <c r="AB45" s="60"/>
      <c r="AC45" s="156"/>
      <c r="AD45" s="156"/>
      <c r="AE45" s="164"/>
      <c r="AF45" s="60"/>
      <c r="AG45" s="156"/>
      <c r="AH45" s="156"/>
      <c r="AI45" s="156"/>
      <c r="AJ45" s="168"/>
      <c r="AK45" s="180"/>
      <c r="AL45" s="627"/>
      <c r="AM45" s="61"/>
      <c r="AN45" s="417"/>
      <c r="AO45" s="157"/>
      <c r="AP45" s="156"/>
      <c r="AQ45" s="162"/>
      <c r="AR45" s="163"/>
      <c r="AS45" s="163"/>
      <c r="AT45" s="163"/>
      <c r="AU45" s="412">
        <v>1</v>
      </c>
      <c r="AV45" s="411" t="str">
        <f>IFERROR(VLOOKUP($AN$44&amp;AU45,抽選結果!$B:$F,3,FALSE),"")</f>
        <v>合戦場フットボールクラブ</v>
      </c>
      <c r="AW45" s="414"/>
      <c r="AX45" s="5"/>
      <c r="AY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</row>
    <row r="46" spans="1:128" ht="10.5" customHeight="1" thickTop="1" thickBot="1">
      <c r="A46" s="142"/>
      <c r="B46" s="51"/>
      <c r="C46" s="441"/>
      <c r="D46" s="409"/>
      <c r="E46" s="324"/>
      <c r="F46" s="310"/>
      <c r="G46" s="310"/>
      <c r="H46" s="310"/>
      <c r="I46" s="310"/>
      <c r="J46" s="612"/>
      <c r="K46" s="383"/>
      <c r="L46" s="647"/>
      <c r="M46" s="120"/>
      <c r="N46" s="121"/>
      <c r="O46" s="119"/>
      <c r="P46" s="119"/>
      <c r="Q46" s="119"/>
      <c r="R46" s="119"/>
      <c r="S46" s="120"/>
      <c r="T46" s="170"/>
      <c r="U46" s="154"/>
      <c r="V46" s="154"/>
      <c r="W46" s="150"/>
      <c r="X46" s="154"/>
      <c r="Y46" s="154"/>
      <c r="Z46" s="156"/>
      <c r="AA46" s="156"/>
      <c r="AB46" s="60"/>
      <c r="AC46" s="156"/>
      <c r="AD46" s="156"/>
      <c r="AE46" s="164"/>
      <c r="AF46" s="60"/>
      <c r="AG46" s="156"/>
      <c r="AH46" s="156"/>
      <c r="AI46" s="156"/>
      <c r="AJ46" s="168"/>
      <c r="AK46" s="180"/>
      <c r="AL46" s="627"/>
      <c r="AM46" s="61"/>
      <c r="AN46" s="219"/>
      <c r="AO46" s="157"/>
      <c r="AP46" s="156"/>
      <c r="AQ46" s="156"/>
      <c r="AR46" s="156"/>
      <c r="AS46" s="156"/>
      <c r="AT46" s="156"/>
      <c r="AU46" s="412"/>
      <c r="AV46" s="411"/>
      <c r="AW46" s="415"/>
      <c r="AX46" s="5"/>
      <c r="AY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</row>
    <row r="47" spans="1:128" ht="10.5" customHeight="1" thickBot="1">
      <c r="A47" s="142"/>
      <c r="B47" s="52"/>
      <c r="C47" s="441" t="str">
        <f>IFERROR(VLOOKUP(D47,抽選結果!$B:$F,3,FALSE),"")</f>
        <v>国分寺サッカークラブ（下都賀地区1位）</v>
      </c>
      <c r="D47" s="409" t="s">
        <v>311</v>
      </c>
      <c r="E47" s="329"/>
      <c r="F47" s="312"/>
      <c r="G47" s="312"/>
      <c r="H47" s="312"/>
      <c r="I47" s="312"/>
      <c r="J47" s="609"/>
      <c r="K47" s="379"/>
      <c r="L47" s="312"/>
      <c r="M47" s="120"/>
      <c r="N47" s="121"/>
      <c r="O47" s="119"/>
      <c r="P47" s="119"/>
      <c r="Q47" s="119"/>
      <c r="R47" s="119"/>
      <c r="S47" s="120"/>
      <c r="T47" s="50"/>
      <c r="U47" s="160"/>
      <c r="V47" s="178"/>
      <c r="W47" s="157"/>
      <c r="X47" s="156"/>
      <c r="Y47" s="156"/>
      <c r="Z47" s="156"/>
      <c r="AA47" s="156"/>
      <c r="AB47" s="60"/>
      <c r="AC47" s="156"/>
      <c r="AD47" s="156"/>
      <c r="AE47" s="164"/>
      <c r="AF47" s="60"/>
      <c r="AG47" s="156"/>
      <c r="AH47" s="156"/>
      <c r="AI47" s="156"/>
      <c r="AJ47" s="168"/>
      <c r="AK47" s="180"/>
      <c r="AL47" s="627"/>
      <c r="AM47" s="168"/>
      <c r="AN47" s="219"/>
      <c r="AO47" s="157"/>
      <c r="AP47" s="156"/>
      <c r="AQ47" s="156"/>
      <c r="AR47" s="156"/>
      <c r="AS47" s="156"/>
      <c r="AT47" s="156"/>
      <c r="AU47" s="409" t="s">
        <v>317</v>
      </c>
      <c r="AV47" s="441" t="str">
        <f>IFERROR(VLOOKUP(AU47,抽選結果!$B:$F,3,FALSE),"")</f>
        <v>ＪＦＣアミスタ市貝（芳賀地区1位）</v>
      </c>
      <c r="AW47" s="40"/>
      <c r="AX47" s="5"/>
      <c r="AY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</row>
    <row r="48" spans="1:128" ht="10.5" customHeight="1" thickTop="1" thickBot="1">
      <c r="A48" s="142"/>
      <c r="B48" s="52"/>
      <c r="C48" s="441"/>
      <c r="D48" s="409"/>
      <c r="E48" s="364"/>
      <c r="F48" s="119"/>
      <c r="G48" s="119"/>
      <c r="H48" s="119"/>
      <c r="I48" s="119"/>
      <c r="J48" s="121"/>
      <c r="K48" s="125"/>
      <c r="L48" s="119"/>
      <c r="M48" s="352"/>
      <c r="N48" s="121"/>
      <c r="O48" s="119"/>
      <c r="P48" s="119"/>
      <c r="Q48" s="119"/>
      <c r="R48" s="119"/>
      <c r="S48" s="120"/>
      <c r="T48" s="50"/>
      <c r="U48" s="156"/>
      <c r="V48" s="179"/>
      <c r="W48" s="157"/>
      <c r="X48" s="156"/>
      <c r="Y48" s="156"/>
      <c r="Z48" s="156"/>
      <c r="AA48" s="156"/>
      <c r="AB48" s="60"/>
      <c r="AC48" s="156"/>
      <c r="AD48" s="156"/>
      <c r="AE48" s="164"/>
      <c r="AF48" s="60"/>
      <c r="AG48" s="156"/>
      <c r="AH48" s="156"/>
      <c r="AI48" s="156"/>
      <c r="AJ48" s="168"/>
      <c r="AK48" s="180"/>
      <c r="AL48" s="169"/>
      <c r="AM48" s="640"/>
      <c r="AN48" s="391"/>
      <c r="AO48" s="628"/>
      <c r="AP48" s="315"/>
      <c r="AQ48" s="315"/>
      <c r="AR48" s="315"/>
      <c r="AS48" s="315"/>
      <c r="AT48" s="315"/>
      <c r="AU48" s="409"/>
      <c r="AV48" s="441"/>
      <c r="AW48" s="40"/>
      <c r="AX48" s="5"/>
      <c r="AY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</row>
    <row r="49" spans="1:128" ht="10.5" customHeight="1" thickBot="1">
      <c r="A49" s="142"/>
      <c r="B49" s="413" t="str">
        <f>IFERROR(VLOOKUP("CD",抽選結果!$C:$F,4,FALSE)&amp;"A","")</f>
        <v>ＳＡＫＵＲＡグリーンフィールドA</v>
      </c>
      <c r="C49" s="411" t="str">
        <f>IFERROR(VLOOKUP($K$50&amp;D49,抽選結果!$B:$F,3,FALSE),"")</f>
        <v>雀宮フットボールクラブ</v>
      </c>
      <c r="D49" s="412">
        <v>1</v>
      </c>
      <c r="E49" s="118"/>
      <c r="F49" s="119"/>
      <c r="G49" s="119"/>
      <c r="H49" s="119"/>
      <c r="I49" s="119"/>
      <c r="J49" s="121"/>
      <c r="K49" s="125"/>
      <c r="L49" s="119"/>
      <c r="M49" s="352"/>
      <c r="N49" s="121"/>
      <c r="O49" s="119"/>
      <c r="P49" s="119"/>
      <c r="Q49" s="119"/>
      <c r="R49" s="119"/>
      <c r="S49" s="120"/>
      <c r="T49" s="50"/>
      <c r="U49" s="156"/>
      <c r="V49" s="179"/>
      <c r="W49" s="157"/>
      <c r="X49" s="156"/>
      <c r="Y49" s="156"/>
      <c r="Z49" s="156"/>
      <c r="AA49" s="156"/>
      <c r="AB49" s="60"/>
      <c r="AC49" s="161"/>
      <c r="AD49" s="160"/>
      <c r="AE49" s="164"/>
      <c r="AF49" s="60"/>
      <c r="AG49" s="156"/>
      <c r="AH49" s="156"/>
      <c r="AI49" s="156"/>
      <c r="AJ49" s="156"/>
      <c r="AK49" s="157"/>
      <c r="AL49" s="60"/>
      <c r="AM49" s="317"/>
      <c r="AN49" s="638"/>
      <c r="AO49" s="639"/>
      <c r="AP49" s="317"/>
      <c r="AQ49" s="317"/>
      <c r="AR49" s="317"/>
      <c r="AS49" s="317"/>
      <c r="AT49" s="317"/>
      <c r="AU49" s="409" t="s">
        <v>316</v>
      </c>
      <c r="AV49" s="441" t="str">
        <f>IFERROR(VLOOKUP(AU49,抽選結果!$B:$F,3,FALSE),"")</f>
        <v>ｕｎｉｏｎ　ｓｐｏｒｔｓ　ｃｌｕｂ（宇河地区2位）</v>
      </c>
      <c r="AW49" s="40"/>
      <c r="AX49" s="5"/>
      <c r="AY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</row>
    <row r="50" spans="1:128" ht="10.5" customHeight="1" thickTop="1" thickBot="1">
      <c r="A50" s="142"/>
      <c r="B50" s="414"/>
      <c r="C50" s="411"/>
      <c r="D50" s="412"/>
      <c r="E50" s="122"/>
      <c r="F50" s="123"/>
      <c r="G50" s="123"/>
      <c r="H50" s="197"/>
      <c r="I50" s="119"/>
      <c r="J50" s="121"/>
      <c r="K50" s="416" t="s">
        <v>42</v>
      </c>
      <c r="L50" s="61"/>
      <c r="M50" s="643"/>
      <c r="N50" s="121"/>
      <c r="O50" s="119"/>
      <c r="P50" s="119"/>
      <c r="Q50" s="119"/>
      <c r="R50" s="119"/>
      <c r="S50" s="120"/>
      <c r="T50" s="50"/>
      <c r="U50" s="156"/>
      <c r="V50" s="179"/>
      <c r="W50" s="157"/>
      <c r="X50" s="156"/>
      <c r="Y50" s="156"/>
      <c r="Z50" s="156"/>
      <c r="AA50" s="156"/>
      <c r="AB50" s="60"/>
      <c r="AC50" s="165"/>
      <c r="AD50" s="156"/>
      <c r="AE50" s="164"/>
      <c r="AF50" s="60"/>
      <c r="AG50" s="156"/>
      <c r="AH50" s="156"/>
      <c r="AI50" s="156"/>
      <c r="AJ50" s="156"/>
      <c r="AK50" s="157"/>
      <c r="AL50" s="358"/>
      <c r="AM50" s="156"/>
      <c r="AN50" s="53"/>
      <c r="AO50" s="157"/>
      <c r="AP50" s="156"/>
      <c r="AQ50" s="156"/>
      <c r="AR50" s="156"/>
      <c r="AS50" s="156"/>
      <c r="AT50" s="156"/>
      <c r="AU50" s="409"/>
      <c r="AV50" s="441"/>
      <c r="AW50" s="40"/>
      <c r="AX50" s="5"/>
      <c r="AY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</row>
    <row r="51" spans="1:128" ht="10.5" customHeight="1" thickBot="1">
      <c r="A51" s="142"/>
      <c r="B51" s="414"/>
      <c r="C51" s="615" t="str">
        <f>IFERROR(VLOOKUP($K$50&amp;D51,抽選結果!$B:$F,3,FALSE),"")</f>
        <v>さくらボン・ディ・ボーラ</v>
      </c>
      <c r="D51" s="412">
        <v>2</v>
      </c>
      <c r="E51" s="118"/>
      <c r="F51" s="119"/>
      <c r="G51" s="119"/>
      <c r="H51" s="127"/>
      <c r="I51" s="119"/>
      <c r="J51" s="121"/>
      <c r="K51" s="416"/>
      <c r="L51" s="61"/>
      <c r="M51" s="346"/>
      <c r="N51" s="121"/>
      <c r="O51" s="119"/>
      <c r="P51" s="119"/>
      <c r="Q51" s="119"/>
      <c r="R51" s="119"/>
      <c r="S51" s="120"/>
      <c r="T51" s="50"/>
      <c r="U51" s="156"/>
      <c r="V51" s="179"/>
      <c r="W51" s="157"/>
      <c r="X51" s="156"/>
      <c r="Y51" s="156"/>
      <c r="Z51" s="156"/>
      <c r="AA51" s="156"/>
      <c r="AB51" s="60"/>
      <c r="AC51" s="165"/>
      <c r="AD51" s="156"/>
      <c r="AE51" s="164"/>
      <c r="AF51" s="60"/>
      <c r="AG51" s="156"/>
      <c r="AH51" s="156"/>
      <c r="AI51" s="42"/>
      <c r="AJ51" s="42"/>
      <c r="AK51" s="212"/>
      <c r="AL51" s="629"/>
      <c r="AM51" s="42"/>
      <c r="AN51" s="53"/>
      <c r="AO51" s="157"/>
      <c r="AP51" s="156"/>
      <c r="AQ51" s="156"/>
      <c r="AR51" s="156"/>
      <c r="AS51" s="156"/>
      <c r="AT51" s="156"/>
      <c r="AU51" s="412">
        <v>8</v>
      </c>
      <c r="AV51" s="615" t="str">
        <f>IFERROR(VLOOKUP($AN$52&amp;AU51,抽選結果!$B:$F,3,FALSE),"")</f>
        <v>ＩＳＯＳＣＳＥＧＵＮＤ</v>
      </c>
      <c r="AW51" s="413" t="str">
        <f>IFERROR(VLOOKUP("MN",抽選結果!$C:$F,4,FALSE)&amp;"B","")</f>
        <v>サンエコ自然の森サッカー場B</v>
      </c>
      <c r="AX51" s="5"/>
      <c r="AY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</row>
    <row r="52" spans="1:128" ht="10.5" customHeight="1" thickTop="1" thickBot="1">
      <c r="A52" s="142"/>
      <c r="B52" s="414"/>
      <c r="C52" s="615"/>
      <c r="D52" s="412"/>
      <c r="E52" s="324"/>
      <c r="F52" s="325"/>
      <c r="G52" s="326"/>
      <c r="H52" s="312"/>
      <c r="I52" s="348"/>
      <c r="J52" s="612"/>
      <c r="K52" s="611"/>
      <c r="L52" s="127"/>
      <c r="M52" s="381"/>
      <c r="N52" s="311"/>
      <c r="O52" s="119"/>
      <c r="P52" s="119"/>
      <c r="Q52" s="119"/>
      <c r="R52" s="119"/>
      <c r="S52" s="120"/>
      <c r="T52" s="50"/>
      <c r="U52" s="156"/>
      <c r="V52" s="179"/>
      <c r="W52" s="157"/>
      <c r="X52" s="156"/>
      <c r="Y52" s="156"/>
      <c r="Z52" s="156"/>
      <c r="AA52" s="156"/>
      <c r="AB52" s="60"/>
      <c r="AC52" s="165"/>
      <c r="AD52" s="156"/>
      <c r="AE52" s="164"/>
      <c r="AF52" s="60"/>
      <c r="AG52" s="156"/>
      <c r="AH52" s="156"/>
      <c r="AI52" s="42"/>
      <c r="AJ52" s="42"/>
      <c r="AK52" s="212"/>
      <c r="AL52" s="629"/>
      <c r="AM52" s="61"/>
      <c r="AN52" s="418" t="s">
        <v>200</v>
      </c>
      <c r="AO52" s="157"/>
      <c r="AP52" s="358"/>
      <c r="AQ52" s="315"/>
      <c r="AR52" s="315"/>
      <c r="AS52" s="315"/>
      <c r="AT52" s="315"/>
      <c r="AU52" s="412"/>
      <c r="AV52" s="615"/>
      <c r="AW52" s="414"/>
      <c r="AX52" s="5"/>
      <c r="AY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</row>
    <row r="53" spans="1:128" ht="10.5" customHeight="1" thickTop="1" thickBot="1">
      <c r="A53" s="142"/>
      <c r="B53" s="414"/>
      <c r="C53" s="411" t="str">
        <f>IFERROR(VLOOKUP($K$50&amp;D53,抽選結果!$B:$F,3,FALSE),"")</f>
        <v>アルゼンチンサッカークラブ日光</v>
      </c>
      <c r="D53" s="412">
        <v>3</v>
      </c>
      <c r="E53" s="130"/>
      <c r="F53" s="132"/>
      <c r="G53" s="198"/>
      <c r="H53" s="119"/>
      <c r="I53" s="119"/>
      <c r="J53" s="121"/>
      <c r="K53" s="611"/>
      <c r="L53" s="127"/>
      <c r="M53" s="120"/>
      <c r="N53" s="124"/>
      <c r="O53" s="119"/>
      <c r="P53" s="119"/>
      <c r="Q53" s="119"/>
      <c r="R53" s="119"/>
      <c r="S53" s="120"/>
      <c r="T53" s="50"/>
      <c r="U53" s="156"/>
      <c r="V53" s="179"/>
      <c r="W53" s="157"/>
      <c r="X53" s="156"/>
      <c r="Y53" s="156"/>
      <c r="Z53" s="156"/>
      <c r="AA53" s="156"/>
      <c r="AB53" s="60"/>
      <c r="AC53" s="165"/>
      <c r="AD53" s="156"/>
      <c r="AE53" s="164"/>
      <c r="AF53" s="60"/>
      <c r="AG53" s="156"/>
      <c r="AH53" s="156"/>
      <c r="AI53" s="42"/>
      <c r="AJ53" s="42"/>
      <c r="AK53" s="212"/>
      <c r="AL53" s="630"/>
      <c r="AM53" s="61"/>
      <c r="AN53" s="418"/>
      <c r="AO53" s="157"/>
      <c r="AP53" s="359"/>
      <c r="AQ53" s="156"/>
      <c r="AR53" s="156"/>
      <c r="AS53" s="156"/>
      <c r="AT53" s="156"/>
      <c r="AU53" s="412">
        <v>7</v>
      </c>
      <c r="AV53" s="411" t="str">
        <f>IFERROR(VLOOKUP($AN$52&amp;AU53,抽選結果!$B:$F,3,FALSE),"")</f>
        <v>クレアＦＣアルドーレ</v>
      </c>
      <c r="AW53" s="414"/>
      <c r="AX53" s="5"/>
      <c r="AY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</row>
    <row r="54" spans="1:128" ht="10.5" customHeight="1" thickTop="1" thickBot="1">
      <c r="A54" s="142"/>
      <c r="B54" s="414"/>
      <c r="C54" s="411"/>
      <c r="D54" s="412"/>
      <c r="E54" s="118"/>
      <c r="F54" s="119"/>
      <c r="G54" s="119"/>
      <c r="H54" s="119"/>
      <c r="I54" s="119"/>
      <c r="J54" s="121"/>
      <c r="K54" s="613"/>
      <c r="L54" s="127"/>
      <c r="M54" s="120"/>
      <c r="N54" s="124"/>
      <c r="O54" s="119"/>
      <c r="P54" s="119"/>
      <c r="Q54" s="119"/>
      <c r="R54" s="119"/>
      <c r="S54" s="120"/>
      <c r="T54" s="50"/>
      <c r="U54" s="156"/>
      <c r="V54" s="179"/>
      <c r="W54" s="157"/>
      <c r="X54" s="156"/>
      <c r="Y54" s="156"/>
      <c r="Z54" s="156"/>
      <c r="AA54" s="156"/>
      <c r="AB54" s="60"/>
      <c r="AC54" s="165"/>
      <c r="AD54" s="156"/>
      <c r="AE54" s="164"/>
      <c r="AF54" s="60"/>
      <c r="AG54" s="156"/>
      <c r="AH54" s="156"/>
      <c r="AI54" s="156"/>
      <c r="AJ54" s="156"/>
      <c r="AK54" s="314"/>
      <c r="AL54" s="394"/>
      <c r="AM54" s="165"/>
      <c r="AN54" s="53"/>
      <c r="AO54" s="314"/>
      <c r="AP54" s="315"/>
      <c r="AQ54" s="165"/>
      <c r="AR54" s="156"/>
      <c r="AS54" s="161"/>
      <c r="AT54" s="160"/>
      <c r="AU54" s="412"/>
      <c r="AV54" s="411"/>
      <c r="AW54" s="414"/>
      <c r="AX54" s="5"/>
      <c r="AY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</row>
    <row r="55" spans="1:128" ht="10.5" customHeight="1" thickTop="1" thickBot="1">
      <c r="A55" s="142"/>
      <c r="B55" s="414"/>
      <c r="C55" s="411" t="str">
        <f>IFERROR(VLOOKUP($K$50&amp;D55,抽選結果!$B:$F,3,FALSE),"")</f>
        <v>上三川サッカークラブ</v>
      </c>
      <c r="D55" s="412">
        <v>4</v>
      </c>
      <c r="E55" s="118"/>
      <c r="F55" s="119"/>
      <c r="G55" s="119"/>
      <c r="H55" s="119"/>
      <c r="I55" s="119"/>
      <c r="J55" s="124"/>
      <c r="K55" s="383"/>
      <c r="L55" s="310"/>
      <c r="M55" s="120"/>
      <c r="N55" s="124"/>
      <c r="O55" s="119"/>
      <c r="P55" s="119"/>
      <c r="Q55" s="119"/>
      <c r="R55" s="119"/>
      <c r="S55" s="120"/>
      <c r="T55" s="50"/>
      <c r="U55" s="156"/>
      <c r="V55" s="179"/>
      <c r="W55" s="157"/>
      <c r="X55" s="156"/>
      <c r="Y55" s="156"/>
      <c r="Z55" s="156"/>
      <c r="AA55" s="156"/>
      <c r="AB55" s="60"/>
      <c r="AC55" s="165"/>
      <c r="AD55" s="156"/>
      <c r="AE55" s="164"/>
      <c r="AF55" s="60"/>
      <c r="AG55" s="156"/>
      <c r="AH55" s="156"/>
      <c r="AI55" s="156"/>
      <c r="AJ55" s="156"/>
      <c r="AK55" s="164"/>
      <c r="AL55" s="60"/>
      <c r="AM55" s="165"/>
      <c r="AN55" s="53"/>
      <c r="AO55" s="164"/>
      <c r="AP55" s="156"/>
      <c r="AQ55" s="315"/>
      <c r="AR55" s="341"/>
      <c r="AS55" s="342"/>
      <c r="AT55" s="317"/>
      <c r="AU55" s="412">
        <v>6</v>
      </c>
      <c r="AV55" s="411" t="str">
        <f>IFERROR(VLOOKUP($AN$52&amp;AU55,抽選結果!$B:$F,3,FALSE),"")</f>
        <v>ＦＣみらい　Ｖ</v>
      </c>
      <c r="AW55" s="414"/>
      <c r="AX55" s="5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</row>
    <row r="56" spans="1:128" ht="10.5" customHeight="1" thickTop="1" thickBot="1">
      <c r="A56" s="142"/>
      <c r="B56" s="414"/>
      <c r="C56" s="411"/>
      <c r="D56" s="412"/>
      <c r="E56" s="122"/>
      <c r="F56" s="123"/>
      <c r="G56" s="128"/>
      <c r="H56" s="132"/>
      <c r="I56" s="119"/>
      <c r="J56" s="124"/>
      <c r="K56" s="125"/>
      <c r="L56" s="119"/>
      <c r="M56" s="120"/>
      <c r="N56" s="124"/>
      <c r="O56" s="119"/>
      <c r="P56" s="119"/>
      <c r="Q56" s="119"/>
      <c r="R56" s="119"/>
      <c r="S56" s="120"/>
      <c r="T56" s="50"/>
      <c r="U56" s="156"/>
      <c r="V56" s="179"/>
      <c r="W56" s="157"/>
      <c r="X56" s="156"/>
      <c r="Y56" s="156"/>
      <c r="Z56" s="156"/>
      <c r="AA56" s="156"/>
      <c r="AB56" s="60"/>
      <c r="AC56" s="165"/>
      <c r="AD56" s="156"/>
      <c r="AE56" s="164"/>
      <c r="AF56" s="60"/>
      <c r="AG56" s="156"/>
      <c r="AH56" s="156"/>
      <c r="AI56" s="156"/>
      <c r="AJ56" s="156"/>
      <c r="AK56" s="164"/>
      <c r="AL56" s="60"/>
      <c r="AM56" s="344"/>
      <c r="AN56" s="393"/>
      <c r="AO56" s="164"/>
      <c r="AP56" s="156"/>
      <c r="AQ56" s="156"/>
      <c r="AR56" s="156"/>
      <c r="AS56" s="156"/>
      <c r="AT56" s="156"/>
      <c r="AU56" s="412"/>
      <c r="AV56" s="411"/>
      <c r="AW56" s="414"/>
      <c r="AX56" s="5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</row>
    <row r="57" spans="1:128" ht="10.5" customHeight="1" thickTop="1" thickBot="1">
      <c r="A57" s="142"/>
      <c r="B57" s="414"/>
      <c r="C57" s="411" t="str">
        <f>IFERROR(VLOOKUP($K$50&amp;D57,抽選結果!$B:$F,3,FALSE),"")</f>
        <v>稲村フットボールクラブ</v>
      </c>
      <c r="D57" s="412">
        <v>5</v>
      </c>
      <c r="E57" s="329"/>
      <c r="F57" s="330"/>
      <c r="G57" s="332"/>
      <c r="H57" s="333"/>
      <c r="I57" s="312"/>
      <c r="J57" s="313"/>
      <c r="K57" s="125"/>
      <c r="L57" s="119"/>
      <c r="M57" s="120"/>
      <c r="N57" s="124"/>
      <c r="O57" s="119"/>
      <c r="P57" s="119"/>
      <c r="Q57" s="119"/>
      <c r="R57" s="119"/>
      <c r="S57" s="120"/>
      <c r="T57" s="50"/>
      <c r="U57" s="156"/>
      <c r="V57" s="179"/>
      <c r="W57" s="157"/>
      <c r="X57" s="156"/>
      <c r="Y57" s="156"/>
      <c r="Z57" s="156"/>
      <c r="AA57" s="156"/>
      <c r="AB57" s="60"/>
      <c r="AC57" s="165"/>
      <c r="AD57" s="156"/>
      <c r="AE57" s="164"/>
      <c r="AF57" s="60"/>
      <c r="AG57" s="156"/>
      <c r="AH57" s="156"/>
      <c r="AI57" s="156"/>
      <c r="AJ57" s="156"/>
      <c r="AK57" s="164"/>
      <c r="AL57" s="60"/>
      <c r="AM57" s="156"/>
      <c r="AN57" s="53"/>
      <c r="AO57" s="624"/>
      <c r="AP57" s="156"/>
      <c r="AQ57" s="156"/>
      <c r="AR57" s="156"/>
      <c r="AS57" s="156"/>
      <c r="AT57" s="156"/>
      <c r="AU57" s="412">
        <v>5</v>
      </c>
      <c r="AV57" s="615" t="str">
        <f>IFERROR(VLOOKUP($AN$52&amp;AU57,抽選結果!$B:$F,3,FALSE),"")</f>
        <v>本郷北フットボールクラブ</v>
      </c>
      <c r="AW57" s="414"/>
      <c r="AX57" s="5"/>
      <c r="AY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</row>
    <row r="58" spans="1:128" ht="10.5" customHeight="1" thickTop="1" thickBot="1">
      <c r="A58" s="142"/>
      <c r="B58" s="414"/>
      <c r="C58" s="411"/>
      <c r="D58" s="412"/>
      <c r="E58" s="118"/>
      <c r="F58" s="119"/>
      <c r="G58" s="119"/>
      <c r="H58" s="119"/>
      <c r="I58" s="348"/>
      <c r="J58" s="121"/>
      <c r="K58" s="125"/>
      <c r="L58" s="119"/>
      <c r="M58" s="120"/>
      <c r="N58" s="124"/>
      <c r="O58" s="119"/>
      <c r="P58" s="119"/>
      <c r="Q58" s="119"/>
      <c r="R58" s="119"/>
      <c r="S58" s="120"/>
      <c r="T58" s="50"/>
      <c r="U58" s="156"/>
      <c r="V58" s="179"/>
      <c r="W58" s="157"/>
      <c r="X58" s="156"/>
      <c r="Y58" s="156"/>
      <c r="Z58" s="156"/>
      <c r="AA58" s="156"/>
      <c r="AB58" s="60"/>
      <c r="AC58" s="165"/>
      <c r="AD58" s="156"/>
      <c r="AE58" s="164"/>
      <c r="AF58" s="60"/>
      <c r="AG58" s="156"/>
      <c r="AH58" s="156"/>
      <c r="AI58" s="156"/>
      <c r="AJ58" s="156"/>
      <c r="AK58" s="164"/>
      <c r="AL58" s="60"/>
      <c r="AM58" s="156"/>
      <c r="AN58" s="53"/>
      <c r="AO58" s="624"/>
      <c r="AP58" s="156"/>
      <c r="AQ58" s="317"/>
      <c r="AR58" s="339"/>
      <c r="AS58" s="338"/>
      <c r="AT58" s="315"/>
      <c r="AU58" s="412"/>
      <c r="AV58" s="615"/>
      <c r="AW58" s="414"/>
      <c r="AX58" s="5"/>
      <c r="AY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</row>
    <row r="59" spans="1:128" ht="10.5" customHeight="1" thickTop="1" thickBot="1">
      <c r="A59" s="142"/>
      <c r="B59" s="414"/>
      <c r="C59" s="615" t="str">
        <f>IFERROR(VLOOKUP($K$50&amp;D59,抽選結果!$B:$F,3,FALSE),"")</f>
        <v>ＴＯＣＨＩＧＩ　ＫＯＵ　ＦＣ</v>
      </c>
      <c r="D59" s="412">
        <v>6</v>
      </c>
      <c r="E59" s="329"/>
      <c r="F59" s="312"/>
      <c r="G59" s="312"/>
      <c r="H59" s="312"/>
      <c r="I59" s="352"/>
      <c r="J59" s="121"/>
      <c r="K59" s="125"/>
      <c r="L59" s="58"/>
      <c r="M59" s="120"/>
      <c r="N59" s="124"/>
      <c r="O59" s="119"/>
      <c r="P59" s="119"/>
      <c r="Q59" s="119"/>
      <c r="R59" s="119"/>
      <c r="S59" s="120"/>
      <c r="T59" s="50"/>
      <c r="U59" s="156"/>
      <c r="V59" s="179"/>
      <c r="W59" s="157"/>
      <c r="X59" s="156"/>
      <c r="Y59" s="156"/>
      <c r="Z59" s="156"/>
      <c r="AA59" s="156"/>
      <c r="AB59" s="60"/>
      <c r="AC59" s="165"/>
      <c r="AD59" s="156"/>
      <c r="AE59" s="164"/>
      <c r="AF59" s="60"/>
      <c r="AG59" s="156"/>
      <c r="AH59" s="156"/>
      <c r="AI59" s="156"/>
      <c r="AJ59" s="156"/>
      <c r="AK59" s="164"/>
      <c r="AL59" s="60"/>
      <c r="AM59" s="156"/>
      <c r="AN59" s="53"/>
      <c r="AO59" s="625"/>
      <c r="AP59" s="317"/>
      <c r="AQ59" s="338"/>
      <c r="AR59" s="156"/>
      <c r="AS59" s="162"/>
      <c r="AT59" s="163"/>
      <c r="AU59" s="412">
        <v>4</v>
      </c>
      <c r="AV59" s="411" t="str">
        <f>IFERROR(VLOOKUP($AN$52&amp;AU59,抽選結果!$B:$F,3,FALSE),"")</f>
        <v>ＫＳＣ鹿沼</v>
      </c>
      <c r="AW59" s="414"/>
      <c r="AX59" s="5"/>
      <c r="AY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</row>
    <row r="60" spans="1:128" ht="10.5" customHeight="1" thickTop="1">
      <c r="A60" s="142"/>
      <c r="B60" s="414"/>
      <c r="C60" s="615"/>
      <c r="D60" s="412"/>
      <c r="E60" s="119"/>
      <c r="F60" s="119"/>
      <c r="G60" s="119"/>
      <c r="H60" s="119"/>
      <c r="I60" s="119"/>
      <c r="J60" s="121"/>
      <c r="K60" s="125"/>
      <c r="L60" s="58"/>
      <c r="M60" s="120"/>
      <c r="N60" s="124"/>
      <c r="O60" s="119"/>
      <c r="P60" s="119"/>
      <c r="Q60" s="119"/>
      <c r="R60" s="119"/>
      <c r="S60" s="120"/>
      <c r="T60" s="50"/>
      <c r="U60" s="156"/>
      <c r="V60" s="179"/>
      <c r="W60" s="157"/>
      <c r="X60" s="156"/>
      <c r="Y60" s="156"/>
      <c r="Z60" s="156"/>
      <c r="AA60" s="156"/>
      <c r="AB60" s="60"/>
      <c r="AC60" s="165"/>
      <c r="AD60" s="156"/>
      <c r="AE60" s="164"/>
      <c r="AF60" s="60"/>
      <c r="AG60" s="156"/>
      <c r="AH60" s="156"/>
      <c r="AI60" s="156"/>
      <c r="AJ60" s="156"/>
      <c r="AK60" s="164"/>
      <c r="AL60" s="60"/>
      <c r="AM60" s="156"/>
      <c r="AN60" s="53"/>
      <c r="AO60" s="157"/>
      <c r="AP60" s="156"/>
      <c r="AQ60" s="165"/>
      <c r="AR60" s="156"/>
      <c r="AS60" s="156"/>
      <c r="AT60" s="156"/>
      <c r="AU60" s="412"/>
      <c r="AV60" s="411"/>
      <c r="AW60" s="414"/>
      <c r="AX60" s="5"/>
      <c r="AY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</row>
    <row r="61" spans="1:128" ht="10.5" customHeight="1">
      <c r="A61" s="142"/>
      <c r="B61" s="414"/>
      <c r="C61" s="411" t="str">
        <f>IFERROR(VLOOKUP($K$50&amp;D61,抽選結果!$B:$F,3,FALSE),"")</f>
        <v>ＦＣグランディール宇都宮</v>
      </c>
      <c r="D61" s="412">
        <v>7</v>
      </c>
      <c r="E61" s="119"/>
      <c r="F61" s="119"/>
      <c r="G61" s="119"/>
      <c r="H61" s="119"/>
      <c r="I61" s="119"/>
      <c r="J61" s="121"/>
      <c r="K61" s="125"/>
      <c r="L61" s="58"/>
      <c r="M61" s="120"/>
      <c r="N61" s="124"/>
      <c r="O61" s="119"/>
      <c r="P61" s="119"/>
      <c r="Q61" s="119"/>
      <c r="R61" s="119"/>
      <c r="S61" s="120"/>
      <c r="T61" s="50"/>
      <c r="U61" s="156"/>
      <c r="V61" s="179"/>
      <c r="W61" s="157"/>
      <c r="X61" s="156"/>
      <c r="Y61" s="156"/>
      <c r="Z61" s="156"/>
      <c r="AA61" s="156"/>
      <c r="AB61" s="60"/>
      <c r="AC61" s="165"/>
      <c r="AD61" s="156"/>
      <c r="AE61" s="164"/>
      <c r="AF61" s="60"/>
      <c r="AG61" s="156"/>
      <c r="AH61" s="156"/>
      <c r="AI61" s="156"/>
      <c r="AJ61" s="156"/>
      <c r="AK61" s="164"/>
      <c r="AL61" s="60"/>
      <c r="AM61" s="156"/>
      <c r="AN61" s="53"/>
      <c r="AO61" s="157"/>
      <c r="AP61" s="156"/>
      <c r="AQ61" s="162"/>
      <c r="AR61" s="163"/>
      <c r="AS61" s="163"/>
      <c r="AT61" s="163"/>
      <c r="AU61" s="412">
        <v>3</v>
      </c>
      <c r="AV61" s="411" t="str">
        <f>IFERROR(VLOOKUP($AN$52&amp;AU61,抽選結果!$B:$F,3,FALSE),"")</f>
        <v>ＦＣカンピオーネ</v>
      </c>
      <c r="AW61" s="414"/>
      <c r="AX61" s="5"/>
      <c r="AY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</row>
    <row r="62" spans="1:128" ht="10.5" customHeight="1" thickBot="1">
      <c r="A62" s="142"/>
      <c r="B62" s="414"/>
      <c r="C62" s="411"/>
      <c r="D62" s="412"/>
      <c r="E62" s="123"/>
      <c r="F62" s="197"/>
      <c r="G62" s="119"/>
      <c r="H62" s="119"/>
      <c r="I62" s="119"/>
      <c r="J62" s="121"/>
      <c r="K62" s="125"/>
      <c r="L62" s="58"/>
      <c r="M62" s="120"/>
      <c r="N62" s="124"/>
      <c r="O62" s="119"/>
      <c r="P62" s="119"/>
      <c r="Q62" s="119"/>
      <c r="R62" s="119"/>
      <c r="S62" s="120"/>
      <c r="T62" s="50"/>
      <c r="U62" s="156"/>
      <c r="V62" s="179"/>
      <c r="W62" s="157"/>
      <c r="X62" s="156"/>
      <c r="Y62" s="156"/>
      <c r="Z62" s="156"/>
      <c r="AA62" s="156"/>
      <c r="AB62" s="60"/>
      <c r="AC62" s="165"/>
      <c r="AD62" s="156"/>
      <c r="AE62" s="164"/>
      <c r="AF62" s="60"/>
      <c r="AG62" s="156"/>
      <c r="AH62" s="156"/>
      <c r="AI62" s="156"/>
      <c r="AJ62" s="156"/>
      <c r="AK62" s="164"/>
      <c r="AL62" s="60"/>
      <c r="AM62" s="156"/>
      <c r="AN62" s="53"/>
      <c r="AO62" s="157"/>
      <c r="AP62" s="156"/>
      <c r="AQ62" s="156"/>
      <c r="AR62" s="156"/>
      <c r="AS62" s="156"/>
      <c r="AT62" s="156"/>
      <c r="AU62" s="412"/>
      <c r="AV62" s="411"/>
      <c r="AW62" s="414"/>
      <c r="AX62" s="5"/>
      <c r="AY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</row>
    <row r="63" spans="1:128" ht="10.5" customHeight="1" thickTop="1" thickBot="1">
      <c r="A63" s="142"/>
      <c r="B63" s="414"/>
      <c r="C63" s="411" t="str">
        <f>IFERROR(VLOOKUP($K$50&amp;D63,抽選結果!$B:$F,3,FALSE),"")</f>
        <v>おおぞらＳＣ</v>
      </c>
      <c r="D63" s="412">
        <v>8</v>
      </c>
      <c r="E63" s="329"/>
      <c r="F63" s="330"/>
      <c r="G63" s="332"/>
      <c r="H63" s="333"/>
      <c r="I63" s="119"/>
      <c r="J63" s="121"/>
      <c r="K63" s="125"/>
      <c r="L63" s="58"/>
      <c r="M63" s="120"/>
      <c r="N63" s="124"/>
      <c r="O63" s="123"/>
      <c r="P63" s="197"/>
      <c r="Q63" s="119"/>
      <c r="R63" s="119"/>
      <c r="S63" s="120"/>
      <c r="T63" s="50"/>
      <c r="U63" s="156"/>
      <c r="V63" s="179"/>
      <c r="W63" s="157"/>
      <c r="X63" s="156"/>
      <c r="Y63" s="156"/>
      <c r="Z63" s="156"/>
      <c r="AA63" s="156"/>
      <c r="AB63" s="60"/>
      <c r="AC63" s="165"/>
      <c r="AD63" s="156"/>
      <c r="AE63" s="164"/>
      <c r="AF63" s="60"/>
      <c r="AG63" s="156"/>
      <c r="AH63" s="156"/>
      <c r="AI63" s="161"/>
      <c r="AJ63" s="210"/>
      <c r="AK63" s="172"/>
      <c r="AL63" s="169"/>
      <c r="AM63" s="168"/>
      <c r="AN63" s="219"/>
      <c r="AO63" s="157"/>
      <c r="AP63" s="156"/>
      <c r="AQ63" s="156"/>
      <c r="AR63" s="156"/>
      <c r="AS63" s="156"/>
      <c r="AT63" s="156"/>
      <c r="AU63" s="412">
        <v>2</v>
      </c>
      <c r="AV63" s="411" t="str">
        <f>IFERROR(VLOOKUP($AN$52&amp;AU63,抽選結果!$B:$F,3,FALSE),"")</f>
        <v>ＳＵＧＡＯプロミネンス</v>
      </c>
      <c r="AW63" s="414"/>
      <c r="AX63" s="5"/>
      <c r="AY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</row>
    <row r="64" spans="1:128" ht="10.5" customHeight="1" thickTop="1" thickBot="1">
      <c r="A64" s="142"/>
      <c r="B64" s="414"/>
      <c r="C64" s="411"/>
      <c r="D64" s="412"/>
      <c r="E64" s="122"/>
      <c r="F64" s="123"/>
      <c r="G64" s="119"/>
      <c r="H64" s="127"/>
      <c r="I64" s="119"/>
      <c r="J64" s="121"/>
      <c r="K64" s="125"/>
      <c r="L64" s="58"/>
      <c r="M64" s="120"/>
      <c r="N64" s="124"/>
      <c r="O64" s="119"/>
      <c r="P64" s="127"/>
      <c r="Q64" s="119"/>
      <c r="R64" s="119"/>
      <c r="S64" s="120"/>
      <c r="T64" s="50"/>
      <c r="U64" s="156"/>
      <c r="V64" s="179"/>
      <c r="W64" s="157"/>
      <c r="X64" s="156"/>
      <c r="Y64" s="156"/>
      <c r="Z64" s="156"/>
      <c r="AA64" s="156"/>
      <c r="AB64" s="60"/>
      <c r="AC64" s="165"/>
      <c r="AD64" s="156"/>
      <c r="AE64" s="164"/>
      <c r="AF64" s="60"/>
      <c r="AG64" s="156"/>
      <c r="AH64" s="156"/>
      <c r="AI64" s="165"/>
      <c r="AJ64" s="168"/>
      <c r="AK64" s="172"/>
      <c r="AL64" s="169"/>
      <c r="AM64" s="168"/>
      <c r="AN64" s="219"/>
      <c r="AO64" s="157"/>
      <c r="AP64" s="156"/>
      <c r="AQ64" s="161"/>
      <c r="AR64" s="160"/>
      <c r="AS64" s="160"/>
      <c r="AT64" s="160"/>
      <c r="AU64" s="412"/>
      <c r="AV64" s="411"/>
      <c r="AW64" s="414"/>
      <c r="AX64" s="5"/>
      <c r="AY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</row>
    <row r="65" spans="1:128" ht="10.5" customHeight="1" thickTop="1" thickBot="1">
      <c r="A65" s="142"/>
      <c r="B65" s="414"/>
      <c r="C65" s="615" t="str">
        <f>IFERROR(VLOOKUP($K$50&amp;D65,抽選結果!$B:$F,3,FALSE),"")</f>
        <v>ウエストフットコム</v>
      </c>
      <c r="D65" s="412">
        <v>9</v>
      </c>
      <c r="E65" s="329"/>
      <c r="F65" s="312"/>
      <c r="G65" s="312"/>
      <c r="H65" s="330"/>
      <c r="I65" s="310"/>
      <c r="J65" s="311"/>
      <c r="K65" s="125"/>
      <c r="L65" s="58"/>
      <c r="M65" s="120"/>
      <c r="N65" s="124"/>
      <c r="O65" s="119"/>
      <c r="P65" s="127"/>
      <c r="Q65" s="119"/>
      <c r="R65" s="119"/>
      <c r="S65" s="120"/>
      <c r="T65" s="50"/>
      <c r="U65" s="156"/>
      <c r="V65" s="179"/>
      <c r="W65" s="157"/>
      <c r="X65" s="156"/>
      <c r="Y65" s="156"/>
      <c r="Z65" s="156"/>
      <c r="AA65" s="156"/>
      <c r="AB65" s="60"/>
      <c r="AC65" s="165"/>
      <c r="AD65" s="156"/>
      <c r="AE65" s="164"/>
      <c r="AF65" s="60"/>
      <c r="AG65" s="156"/>
      <c r="AH65" s="156"/>
      <c r="AI65" s="165"/>
      <c r="AJ65" s="168"/>
      <c r="AK65" s="172"/>
      <c r="AL65" s="169"/>
      <c r="AM65" s="168"/>
      <c r="AN65" s="219"/>
      <c r="AO65" s="314"/>
      <c r="AP65" s="315"/>
      <c r="AQ65" s="342"/>
      <c r="AR65" s="317"/>
      <c r="AS65" s="317"/>
      <c r="AT65" s="317"/>
      <c r="AU65" s="412">
        <v>1</v>
      </c>
      <c r="AV65" s="615" t="str">
        <f>IFERROR(VLOOKUP($AN$52&amp;AU65,抽選結果!$B:$F,3,FALSE),"")</f>
        <v>大山フットボールクラブアミーゴ</v>
      </c>
      <c r="AW65" s="414"/>
      <c r="AX65" s="5"/>
      <c r="AY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</row>
    <row r="66" spans="1:128" ht="10.5" customHeight="1" thickTop="1" thickBot="1">
      <c r="A66" s="142"/>
      <c r="B66" s="415"/>
      <c r="C66" s="615"/>
      <c r="D66" s="412"/>
      <c r="E66" s="118"/>
      <c r="F66" s="119"/>
      <c r="G66" s="119"/>
      <c r="H66" s="119"/>
      <c r="I66" s="119"/>
      <c r="J66" s="124"/>
      <c r="K66" s="379"/>
      <c r="L66" s="384"/>
      <c r="M66" s="120"/>
      <c r="N66" s="124"/>
      <c r="O66" s="119"/>
      <c r="P66" s="127"/>
      <c r="Q66" s="132"/>
      <c r="R66" s="132"/>
      <c r="S66" s="131"/>
      <c r="T66" s="167"/>
      <c r="U66" s="156"/>
      <c r="V66" s="179"/>
      <c r="W66" s="157"/>
      <c r="X66" s="156"/>
      <c r="Y66" s="156"/>
      <c r="Z66" s="156"/>
      <c r="AA66" s="156"/>
      <c r="AB66" s="60"/>
      <c r="AC66" s="165"/>
      <c r="AD66" s="156"/>
      <c r="AE66" s="166"/>
      <c r="AF66" s="211"/>
      <c r="AG66" s="163"/>
      <c r="AH66" s="208"/>
      <c r="AI66" s="165"/>
      <c r="AJ66" s="168"/>
      <c r="AK66" s="172"/>
      <c r="AL66" s="169"/>
      <c r="AM66" s="168"/>
      <c r="AN66" s="219"/>
      <c r="AO66" s="164"/>
      <c r="AP66" s="156"/>
      <c r="AQ66" s="156"/>
      <c r="AR66" s="156"/>
      <c r="AS66" s="156"/>
      <c r="AT66" s="156"/>
      <c r="AU66" s="412"/>
      <c r="AV66" s="615"/>
      <c r="AW66" s="415"/>
      <c r="AX66" s="5"/>
      <c r="AY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</row>
    <row r="67" spans="1:128" ht="10.5" customHeight="1" thickTop="1" thickBot="1">
      <c r="A67" s="142"/>
      <c r="B67" s="413" t="str">
        <f>IFERROR(VLOOKUP("CD",抽選結果!$C:$F,4,FALSE)&amp;"B","")</f>
        <v>ＳＡＫＵＲＡグリーンフィールドB</v>
      </c>
      <c r="C67" s="441" t="str">
        <f>IFERROR(VLOOKUP($K$71&amp;D67,抽選結果!$B:$F,3,FALSE),"")</f>
        <v>ＦＣ中村</v>
      </c>
      <c r="D67" s="412">
        <v>1</v>
      </c>
      <c r="E67" s="118"/>
      <c r="F67" s="119"/>
      <c r="G67" s="119"/>
      <c r="H67" s="119"/>
      <c r="I67" s="119"/>
      <c r="J67" s="121"/>
      <c r="K67" s="610"/>
      <c r="L67" s="119"/>
      <c r="M67" s="352"/>
      <c r="N67" s="124"/>
      <c r="O67" s="119"/>
      <c r="P67" s="127"/>
      <c r="Q67" s="119"/>
      <c r="R67" s="119"/>
      <c r="S67" s="120"/>
      <c r="T67" s="60"/>
      <c r="U67" s="156"/>
      <c r="V67" s="179"/>
      <c r="W67" s="157"/>
      <c r="X67" s="156"/>
      <c r="Y67" s="156"/>
      <c r="Z67" s="156"/>
      <c r="AA67" s="156"/>
      <c r="AB67" s="60"/>
      <c r="AC67" s="165"/>
      <c r="AD67" s="156"/>
      <c r="AE67" s="157"/>
      <c r="AF67" s="60"/>
      <c r="AG67" s="156"/>
      <c r="AH67" s="156"/>
      <c r="AI67" s="165"/>
      <c r="AJ67" s="168"/>
      <c r="AK67" s="172"/>
      <c r="AL67" s="169"/>
      <c r="AM67" s="390"/>
      <c r="AN67" s="391"/>
      <c r="AO67" s="624"/>
      <c r="AP67" s="156"/>
      <c r="AQ67" s="156"/>
      <c r="AR67" s="156"/>
      <c r="AS67" s="156"/>
      <c r="AT67" s="156"/>
      <c r="AU67" s="412">
        <v>8</v>
      </c>
      <c r="AV67" s="615" t="str">
        <f>IFERROR(VLOOKUP($AN$71&amp;AU67,抽選結果!$B:$F,3,FALSE),"")</f>
        <v>北押原ＦＣ</v>
      </c>
      <c r="AW67" s="413" t="str">
        <f>IFERROR(VLOOKUP("MN",抽選結果!$C:$F,4,FALSE)&amp;"A","")</f>
        <v>サンエコ自然の森サッカー場A</v>
      </c>
      <c r="AX67" s="5"/>
      <c r="AY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</row>
    <row r="68" spans="1:128" ht="10.5" customHeight="1" thickTop="1" thickBot="1">
      <c r="A68" s="142"/>
      <c r="B68" s="414"/>
      <c r="C68" s="441"/>
      <c r="D68" s="412"/>
      <c r="E68" s="324"/>
      <c r="F68" s="310"/>
      <c r="G68" s="310"/>
      <c r="H68" s="325"/>
      <c r="I68" s="312"/>
      <c r="J68" s="609"/>
      <c r="K68" s="611"/>
      <c r="L68" s="119"/>
      <c r="M68" s="643"/>
      <c r="N68" s="124"/>
      <c r="O68" s="119"/>
      <c r="P68" s="127"/>
      <c r="Q68" s="119"/>
      <c r="R68" s="119"/>
      <c r="S68" s="120"/>
      <c r="T68" s="60"/>
      <c r="U68" s="156"/>
      <c r="V68" s="179"/>
      <c r="W68" s="157"/>
      <c r="X68" s="156"/>
      <c r="Y68" s="156"/>
      <c r="Z68" s="156"/>
      <c r="AA68" s="156"/>
      <c r="AB68" s="60"/>
      <c r="AC68" s="165"/>
      <c r="AD68" s="156"/>
      <c r="AE68" s="157"/>
      <c r="AF68" s="60"/>
      <c r="AG68" s="156"/>
      <c r="AH68" s="156"/>
      <c r="AI68" s="165"/>
      <c r="AJ68" s="168"/>
      <c r="AK68" s="172"/>
      <c r="AL68" s="169"/>
      <c r="AM68" s="171"/>
      <c r="AN68" s="219"/>
      <c r="AO68" s="625"/>
      <c r="AP68" s="317"/>
      <c r="AQ68" s="338"/>
      <c r="AR68" s="315"/>
      <c r="AS68" s="315"/>
      <c r="AT68" s="315"/>
      <c r="AU68" s="412"/>
      <c r="AV68" s="615"/>
      <c r="AW68" s="414"/>
      <c r="AX68" s="5"/>
      <c r="AY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</row>
    <row r="69" spans="1:128" ht="10.5" customHeight="1" thickTop="1">
      <c r="A69" s="142"/>
      <c r="B69" s="414"/>
      <c r="C69" s="411" t="str">
        <f>IFERROR(VLOOKUP($K$71&amp;D69,抽選結果!$B:$F,3,FALSE),"")</f>
        <v>上松山クラブ</v>
      </c>
      <c r="D69" s="412">
        <v>2</v>
      </c>
      <c r="E69" s="130"/>
      <c r="F69" s="132"/>
      <c r="G69" s="132"/>
      <c r="H69" s="129"/>
      <c r="I69" s="119"/>
      <c r="J69" s="121"/>
      <c r="K69" s="125"/>
      <c r="L69" s="119"/>
      <c r="M69" s="352"/>
      <c r="N69" s="124"/>
      <c r="O69" s="119"/>
      <c r="P69" s="127"/>
      <c r="Q69" s="119"/>
      <c r="R69" s="4"/>
      <c r="S69" s="120"/>
      <c r="T69" s="60"/>
      <c r="V69" s="179"/>
      <c r="W69" s="157"/>
      <c r="X69" s="156"/>
      <c r="Y69" s="156"/>
      <c r="Z69" s="156"/>
      <c r="AA69" s="156"/>
      <c r="AB69" s="60"/>
      <c r="AC69" s="165"/>
      <c r="AE69" s="157"/>
      <c r="AF69" s="60"/>
      <c r="AG69" s="4"/>
      <c r="AH69" s="156"/>
      <c r="AI69" s="165"/>
      <c r="AJ69" s="168"/>
      <c r="AK69" s="172"/>
      <c r="AL69" s="169"/>
      <c r="AM69" s="171"/>
      <c r="AN69" s="219"/>
      <c r="AO69" s="157"/>
      <c r="AP69" s="156"/>
      <c r="AQ69" s="162"/>
      <c r="AR69" s="163"/>
      <c r="AS69" s="163"/>
      <c r="AT69" s="163"/>
      <c r="AU69" s="412">
        <v>7</v>
      </c>
      <c r="AV69" s="411" t="str">
        <f>IFERROR(VLOOKUP($AN$71&amp;AU69,抽選結果!$B:$F,3,FALSE),"")</f>
        <v>佐野ＳＳＳ</v>
      </c>
      <c r="AW69" s="414"/>
      <c r="AX69" s="5"/>
      <c r="AY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</row>
    <row r="70" spans="1:128" ht="10.5" customHeight="1" thickBot="1">
      <c r="A70" s="142"/>
      <c r="B70" s="414"/>
      <c r="C70" s="411"/>
      <c r="D70" s="412"/>
      <c r="E70" s="118"/>
      <c r="F70" s="119"/>
      <c r="G70" s="119"/>
      <c r="H70" s="119"/>
      <c r="I70" s="119"/>
      <c r="J70" s="121"/>
      <c r="K70" s="125"/>
      <c r="L70" s="119"/>
      <c r="M70" s="352"/>
      <c r="N70" s="124"/>
      <c r="O70" s="119"/>
      <c r="P70" s="127"/>
      <c r="Q70" s="119"/>
      <c r="R70" s="58"/>
      <c r="S70" s="120"/>
      <c r="T70" s="60"/>
      <c r="U70" s="168"/>
      <c r="V70" s="179"/>
      <c r="W70" s="157"/>
      <c r="X70" s="156"/>
      <c r="Y70" s="156"/>
      <c r="Z70" s="156"/>
      <c r="AA70" s="156"/>
      <c r="AB70" s="60"/>
      <c r="AC70" s="165"/>
      <c r="AD70" s="168"/>
      <c r="AE70" s="157"/>
      <c r="AF70" s="60"/>
      <c r="AG70" s="168"/>
      <c r="AH70" s="156"/>
      <c r="AI70" s="165"/>
      <c r="AJ70" s="168"/>
      <c r="AK70" s="172"/>
      <c r="AL70" s="169"/>
      <c r="AM70" s="171"/>
      <c r="AN70" s="219"/>
      <c r="AO70" s="157"/>
      <c r="AP70" s="156"/>
      <c r="AQ70" s="156"/>
      <c r="AR70" s="156"/>
      <c r="AS70" s="156"/>
      <c r="AT70" s="156"/>
      <c r="AU70" s="412"/>
      <c r="AV70" s="411"/>
      <c r="AW70" s="414"/>
      <c r="AX70" s="5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</row>
    <row r="71" spans="1:128" ht="10.5" customHeight="1" thickBot="1">
      <c r="A71" s="142"/>
      <c r="B71" s="414"/>
      <c r="C71" s="411" t="str">
        <f>IFERROR(VLOOKUP($K$71&amp;D71,抽選結果!$B:$F,3,FALSE),"")</f>
        <v>北郷山辺千歳ＦＣ</v>
      </c>
      <c r="D71" s="412">
        <v>3</v>
      </c>
      <c r="E71" s="118"/>
      <c r="F71" s="119"/>
      <c r="G71" s="119"/>
      <c r="H71" s="119"/>
      <c r="I71" s="119"/>
      <c r="J71" s="121"/>
      <c r="K71" s="416" t="s">
        <v>43</v>
      </c>
      <c r="L71" s="119"/>
      <c r="M71" s="346"/>
      <c r="N71" s="313"/>
      <c r="O71" s="119"/>
      <c r="P71" s="127"/>
      <c r="Q71" s="119"/>
      <c r="R71" s="425" t="s">
        <v>225</v>
      </c>
      <c r="S71" s="120"/>
      <c r="T71" s="60"/>
      <c r="U71" s="425" t="s">
        <v>224</v>
      </c>
      <c r="V71" s="179"/>
      <c r="W71" s="157"/>
      <c r="X71" s="156"/>
      <c r="Y71" s="156"/>
      <c r="Z71" s="156"/>
      <c r="AA71" s="156"/>
      <c r="AB71" s="60"/>
      <c r="AC71" s="165"/>
      <c r="AD71" s="425" t="s">
        <v>224</v>
      </c>
      <c r="AE71" s="157"/>
      <c r="AF71" s="60"/>
      <c r="AG71" s="425" t="str">
        <f>抽選結果!F26</f>
        <v>佐野市運動公園ハートフル保険フィールド（第2多目的球技場）</v>
      </c>
      <c r="AH71" s="156"/>
      <c r="AI71" s="165"/>
      <c r="AJ71" s="168"/>
      <c r="AK71" s="395"/>
      <c r="AL71" s="396"/>
      <c r="AM71" s="171"/>
      <c r="AN71" s="417" t="s">
        <v>199</v>
      </c>
      <c r="AO71" s="157"/>
      <c r="AP71" s="156"/>
      <c r="AQ71" s="156"/>
      <c r="AR71" s="156"/>
      <c r="AS71" s="156"/>
      <c r="AT71" s="156"/>
      <c r="AU71" s="412">
        <v>6</v>
      </c>
      <c r="AV71" s="411" t="str">
        <f>IFERROR(VLOOKUP($AN$71&amp;AU71,抽選結果!$B:$F,3,FALSE),"")</f>
        <v>フットボールクラブガナドール大田原Ｕ１２</v>
      </c>
      <c r="AW71" s="414"/>
      <c r="AX71" s="5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</row>
    <row r="72" spans="1:128" ht="10.5" customHeight="1" thickTop="1">
      <c r="A72" s="142"/>
      <c r="B72" s="414"/>
      <c r="C72" s="411"/>
      <c r="D72" s="412"/>
      <c r="E72" s="122"/>
      <c r="F72" s="123"/>
      <c r="G72" s="123"/>
      <c r="H72" s="197"/>
      <c r="I72" s="119"/>
      <c r="J72" s="121"/>
      <c r="K72" s="416"/>
      <c r="L72" s="127"/>
      <c r="M72" s="120"/>
      <c r="N72" s="121"/>
      <c r="O72" s="119"/>
      <c r="P72" s="127"/>
      <c r="Q72" s="119"/>
      <c r="R72" s="426"/>
      <c r="S72" s="120"/>
      <c r="T72" s="60"/>
      <c r="U72" s="426"/>
      <c r="V72" s="179"/>
      <c r="W72" s="157"/>
      <c r="X72" s="156"/>
      <c r="Y72" s="156"/>
      <c r="Z72" s="156"/>
      <c r="AA72" s="156"/>
      <c r="AB72" s="60"/>
      <c r="AC72" s="165"/>
      <c r="AD72" s="426"/>
      <c r="AE72" s="157"/>
      <c r="AF72" s="60"/>
      <c r="AG72" s="426"/>
      <c r="AH72" s="156"/>
      <c r="AI72" s="165"/>
      <c r="AJ72" s="168"/>
      <c r="AK72" s="180"/>
      <c r="AL72" s="169"/>
      <c r="AM72" s="641"/>
      <c r="AN72" s="417"/>
      <c r="AO72" s="157"/>
      <c r="AP72" s="156"/>
      <c r="AQ72" s="161"/>
      <c r="AR72" s="160"/>
      <c r="AS72" s="160"/>
      <c r="AT72" s="160"/>
      <c r="AU72" s="412"/>
      <c r="AV72" s="411"/>
      <c r="AW72" s="414"/>
      <c r="AX72" s="5"/>
      <c r="AY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</row>
    <row r="73" spans="1:128" ht="10.5" customHeight="1" thickBot="1">
      <c r="A73" s="142"/>
      <c r="B73" s="414"/>
      <c r="C73" s="411" t="str">
        <f>IFERROR(VLOOKUP($K$71&amp;D73,抽選結果!$B:$F,3,FALSE),"")</f>
        <v>ＦＣ黒羽</v>
      </c>
      <c r="D73" s="412">
        <v>4</v>
      </c>
      <c r="E73" s="118"/>
      <c r="F73" s="119"/>
      <c r="G73" s="119"/>
      <c r="H73" s="127"/>
      <c r="I73" s="119"/>
      <c r="J73" s="121"/>
      <c r="K73" s="125"/>
      <c r="L73" s="127"/>
      <c r="M73" s="120"/>
      <c r="N73" s="121"/>
      <c r="O73" s="119"/>
      <c r="P73" s="127"/>
      <c r="Q73" s="119"/>
      <c r="R73" s="426"/>
      <c r="S73" s="120"/>
      <c r="T73" s="60"/>
      <c r="U73" s="426"/>
      <c r="V73" s="179"/>
      <c r="W73" s="157"/>
      <c r="X73" s="156"/>
      <c r="Y73" s="156"/>
      <c r="Z73" s="156"/>
      <c r="AA73" s="156"/>
      <c r="AB73" s="60"/>
      <c r="AC73" s="165"/>
      <c r="AD73" s="426"/>
      <c r="AE73" s="157"/>
      <c r="AF73" s="60"/>
      <c r="AG73" s="426"/>
      <c r="AH73" s="156"/>
      <c r="AI73" s="165"/>
      <c r="AJ73" s="168"/>
      <c r="AK73" s="180"/>
      <c r="AL73" s="169"/>
      <c r="AM73" s="641"/>
      <c r="AN73" s="219"/>
      <c r="AO73" s="157"/>
      <c r="AP73" s="156"/>
      <c r="AQ73" s="165"/>
      <c r="AR73" s="156"/>
      <c r="AS73" s="156"/>
      <c r="AT73" s="156"/>
      <c r="AU73" s="412">
        <v>5</v>
      </c>
      <c r="AV73" s="411" t="str">
        <f>IFERROR(VLOOKUP($AN$71&amp;AU73,抽選結果!$B:$F,3,FALSE),"")</f>
        <v>阿久津サッカークラブ</v>
      </c>
      <c r="AW73" s="414"/>
      <c r="AX73" s="5"/>
      <c r="AY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</row>
    <row r="74" spans="1:128" ht="10.5" customHeight="1" thickTop="1" thickBot="1">
      <c r="A74" s="142"/>
      <c r="B74" s="414"/>
      <c r="C74" s="411"/>
      <c r="D74" s="412"/>
      <c r="E74" s="122"/>
      <c r="F74" s="123"/>
      <c r="G74" s="331"/>
      <c r="H74" s="330"/>
      <c r="I74" s="310"/>
      <c r="J74" s="612"/>
      <c r="K74" s="611"/>
      <c r="L74" s="127"/>
      <c r="M74" s="120"/>
      <c r="N74" s="121"/>
      <c r="O74" s="119"/>
      <c r="P74" s="127"/>
      <c r="Q74" s="119"/>
      <c r="R74" s="426"/>
      <c r="S74" s="120"/>
      <c r="T74" s="60"/>
      <c r="U74" s="426"/>
      <c r="V74" s="179"/>
      <c r="W74" s="157"/>
      <c r="X74" s="156"/>
      <c r="Y74" s="156"/>
      <c r="Z74" s="156"/>
      <c r="AA74" s="156"/>
      <c r="AB74" s="60"/>
      <c r="AC74" s="165"/>
      <c r="AD74" s="426"/>
      <c r="AE74" s="180"/>
      <c r="AF74" s="169"/>
      <c r="AG74" s="426"/>
      <c r="AH74" s="156"/>
      <c r="AI74" s="165"/>
      <c r="AJ74" s="168"/>
      <c r="AK74" s="180"/>
      <c r="AL74" s="169"/>
      <c r="AM74" s="641"/>
      <c r="AN74" s="219"/>
      <c r="AO74" s="314"/>
      <c r="AP74" s="315"/>
      <c r="AQ74" s="342"/>
      <c r="AR74" s="156"/>
      <c r="AS74" s="161"/>
      <c r="AT74" s="160"/>
      <c r="AU74" s="412"/>
      <c r="AV74" s="411"/>
      <c r="AW74" s="414"/>
      <c r="AX74" s="5"/>
      <c r="AY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</row>
    <row r="75" spans="1:128" ht="10.5" customHeight="1" thickTop="1" thickBot="1">
      <c r="A75" s="142"/>
      <c r="B75" s="414"/>
      <c r="C75" s="615" t="str">
        <f>IFERROR(VLOOKUP($K$71&amp;D75,抽選結果!$B:$F,3,FALSE),"")</f>
        <v>野木ＳＳＳ</v>
      </c>
      <c r="D75" s="412">
        <v>5</v>
      </c>
      <c r="E75" s="329"/>
      <c r="F75" s="330"/>
      <c r="G75" s="119"/>
      <c r="H75" s="119"/>
      <c r="I75" s="119"/>
      <c r="J75" s="121"/>
      <c r="K75" s="611"/>
      <c r="L75" s="127"/>
      <c r="M75" s="120"/>
      <c r="N75" s="121"/>
      <c r="O75" s="119"/>
      <c r="P75" s="127"/>
      <c r="Q75" s="119"/>
      <c r="R75" s="426"/>
      <c r="S75" s="120"/>
      <c r="T75" s="60"/>
      <c r="U75" s="426"/>
      <c r="V75" s="179"/>
      <c r="W75" s="157"/>
      <c r="X75" s="156"/>
      <c r="Y75" s="156"/>
      <c r="Z75" s="156"/>
      <c r="AA75" s="156"/>
      <c r="AB75" s="60"/>
      <c r="AC75" s="165"/>
      <c r="AD75" s="426"/>
      <c r="AE75" s="180"/>
      <c r="AF75" s="169"/>
      <c r="AG75" s="426"/>
      <c r="AH75" s="156"/>
      <c r="AI75" s="165"/>
      <c r="AJ75" s="168"/>
      <c r="AK75" s="180"/>
      <c r="AL75" s="169"/>
      <c r="AM75" s="641"/>
      <c r="AN75" s="219"/>
      <c r="AO75" s="164"/>
      <c r="AP75" s="156"/>
      <c r="AQ75" s="315"/>
      <c r="AR75" s="341"/>
      <c r="AS75" s="342"/>
      <c r="AT75" s="317"/>
      <c r="AU75" s="412">
        <v>4</v>
      </c>
      <c r="AV75" s="615" t="str">
        <f>IFERROR(VLOOKUP($AN$71&amp;AU75,抽選結果!$B:$F,3,FALSE),"")</f>
        <v>ＦＣバジェルボ那須烏山</v>
      </c>
      <c r="AW75" s="414"/>
      <c r="AX75" s="5"/>
      <c r="AY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</row>
    <row r="76" spans="1:128" ht="10.5" customHeight="1" thickTop="1" thickBot="1">
      <c r="A76" s="142"/>
      <c r="B76" s="414"/>
      <c r="C76" s="615"/>
      <c r="D76" s="412"/>
      <c r="E76" s="118"/>
      <c r="F76" s="119"/>
      <c r="G76" s="119"/>
      <c r="H76" s="119"/>
      <c r="I76" s="119"/>
      <c r="J76" s="121"/>
      <c r="K76" s="613"/>
      <c r="L76" s="388"/>
      <c r="M76" s="120"/>
      <c r="N76" s="121"/>
      <c r="O76" s="119"/>
      <c r="P76" s="127"/>
      <c r="Q76" s="119"/>
      <c r="R76" s="426"/>
      <c r="S76" s="120"/>
      <c r="T76" s="60"/>
      <c r="U76" s="426"/>
      <c r="V76" s="179"/>
      <c r="W76" s="157"/>
      <c r="X76" s="156"/>
      <c r="Y76" s="156"/>
      <c r="Z76" s="156"/>
      <c r="AA76" s="156"/>
      <c r="AB76" s="60"/>
      <c r="AC76" s="165"/>
      <c r="AD76" s="426"/>
      <c r="AE76" s="180"/>
      <c r="AF76" s="169"/>
      <c r="AG76" s="426"/>
      <c r="AH76" s="156"/>
      <c r="AI76" s="165"/>
      <c r="AJ76" s="168"/>
      <c r="AK76" s="180"/>
      <c r="AL76" s="169"/>
      <c r="AM76" s="637"/>
      <c r="AN76" s="398"/>
      <c r="AO76" s="164"/>
      <c r="AP76" s="156"/>
      <c r="AQ76" s="156"/>
      <c r="AR76" s="156"/>
      <c r="AS76" s="156"/>
      <c r="AT76" s="156"/>
      <c r="AU76" s="412"/>
      <c r="AV76" s="615"/>
      <c r="AW76" s="414"/>
      <c r="AX76" s="5"/>
      <c r="AY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</row>
    <row r="77" spans="1:128" ht="10.5" customHeight="1" thickTop="1" thickBot="1">
      <c r="A77" s="142"/>
      <c r="B77" s="414"/>
      <c r="C77" s="411" t="str">
        <f>IFERROR(VLOOKUP($K$71&amp;D77,抽選結果!$B:$F,3,FALSE),"")</f>
        <v>ＦＣアリーバフトゥーロ</v>
      </c>
      <c r="D77" s="412">
        <v>6</v>
      </c>
      <c r="E77" s="118"/>
      <c r="F77" s="119"/>
      <c r="G77" s="119"/>
      <c r="H77" s="119"/>
      <c r="I77" s="119"/>
      <c r="J77" s="124"/>
      <c r="K77" s="125"/>
      <c r="L77" s="58"/>
      <c r="M77" s="120"/>
      <c r="N77" s="121"/>
      <c r="O77" s="119"/>
      <c r="P77" s="127"/>
      <c r="Q77" s="119"/>
      <c r="R77" s="426"/>
      <c r="S77" s="120"/>
      <c r="T77" s="60"/>
      <c r="U77" s="426"/>
      <c r="V77" s="179"/>
      <c r="W77" s="157"/>
      <c r="X77" s="156"/>
      <c r="Y77" s="156"/>
      <c r="Z77" s="156"/>
      <c r="AA77" s="156"/>
      <c r="AB77" s="60"/>
      <c r="AC77" s="165"/>
      <c r="AD77" s="426"/>
      <c r="AE77" s="180"/>
      <c r="AF77" s="169"/>
      <c r="AG77" s="426"/>
      <c r="AH77" s="156"/>
      <c r="AI77" s="165"/>
      <c r="AJ77" s="168"/>
      <c r="AK77" s="180"/>
      <c r="AL77" s="169"/>
      <c r="AM77" s="168"/>
      <c r="AN77" s="219"/>
      <c r="AO77" s="624"/>
      <c r="AP77" s="156"/>
      <c r="AQ77" s="156"/>
      <c r="AR77" s="156"/>
      <c r="AS77" s="156"/>
      <c r="AT77" s="156"/>
      <c r="AU77" s="412">
        <v>3</v>
      </c>
      <c r="AV77" s="411" t="str">
        <f>IFERROR(VLOOKUP($AN$71&amp;AU77,抽選結果!$B:$F,3,FALSE),"")</f>
        <v>呑竜ＦＣ</v>
      </c>
      <c r="AW77" s="414"/>
      <c r="AX77" s="5"/>
      <c r="AY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</row>
    <row r="78" spans="1:128" ht="10.5" customHeight="1" thickTop="1" thickBot="1">
      <c r="A78" s="142"/>
      <c r="B78" s="414"/>
      <c r="C78" s="411"/>
      <c r="D78" s="412"/>
      <c r="E78" s="122"/>
      <c r="F78" s="123"/>
      <c r="G78" s="198"/>
      <c r="H78" s="119"/>
      <c r="I78" s="119"/>
      <c r="J78" s="124"/>
      <c r="K78" s="125"/>
      <c r="L78" s="58"/>
      <c r="M78" s="120"/>
      <c r="N78" s="121"/>
      <c r="O78" s="119"/>
      <c r="P78" s="127"/>
      <c r="Q78" s="119"/>
      <c r="R78" s="426"/>
      <c r="S78" s="120"/>
      <c r="T78" s="60"/>
      <c r="U78" s="426"/>
      <c r="V78" s="179"/>
      <c r="W78" s="157"/>
      <c r="X78" s="156"/>
      <c r="Y78" s="156"/>
      <c r="Z78" s="156"/>
      <c r="AA78" s="156"/>
      <c r="AB78" s="60"/>
      <c r="AC78" s="165"/>
      <c r="AD78" s="426"/>
      <c r="AE78" s="180"/>
      <c r="AF78" s="169"/>
      <c r="AG78" s="426"/>
      <c r="AH78" s="156"/>
      <c r="AI78" s="165"/>
      <c r="AJ78" s="168"/>
      <c r="AK78" s="180"/>
      <c r="AL78" s="169"/>
      <c r="AM78" s="168"/>
      <c r="AN78" s="219"/>
      <c r="AO78" s="624"/>
      <c r="AP78" s="156"/>
      <c r="AQ78" s="317"/>
      <c r="AR78" s="339"/>
      <c r="AS78" s="338"/>
      <c r="AT78" s="315"/>
      <c r="AU78" s="412"/>
      <c r="AV78" s="411"/>
      <c r="AW78" s="414"/>
      <c r="AX78" s="5"/>
      <c r="AY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</row>
    <row r="79" spans="1:128" ht="10.5" customHeight="1" thickTop="1" thickBot="1">
      <c r="A79" s="142"/>
      <c r="B79" s="414"/>
      <c r="C79" s="615" t="str">
        <f>IFERROR(VLOOKUP($K$71&amp;D79,抽選結果!$B:$F,3,FALSE),"")</f>
        <v>壬生ＦＣユナイテッド</v>
      </c>
      <c r="D79" s="412">
        <v>7</v>
      </c>
      <c r="E79" s="329"/>
      <c r="F79" s="330"/>
      <c r="G79" s="332"/>
      <c r="H79" s="310"/>
      <c r="I79" s="346"/>
      <c r="J79" s="313"/>
      <c r="K79" s="125"/>
      <c r="L79" s="58"/>
      <c r="M79" s="120"/>
      <c r="N79" s="121"/>
      <c r="O79" s="119"/>
      <c r="P79" s="127"/>
      <c r="Q79" s="119"/>
      <c r="R79" s="426"/>
      <c r="S79" s="120"/>
      <c r="T79" s="60"/>
      <c r="U79" s="426"/>
      <c r="V79" s="179"/>
      <c r="W79" s="157"/>
      <c r="X79" s="156"/>
      <c r="Y79" s="156"/>
      <c r="Z79" s="156"/>
      <c r="AA79" s="156"/>
      <c r="AB79" s="60"/>
      <c r="AC79" s="165"/>
      <c r="AD79" s="426"/>
      <c r="AE79" s="180"/>
      <c r="AF79" s="169"/>
      <c r="AG79" s="426"/>
      <c r="AH79" s="156"/>
      <c r="AI79" s="165"/>
      <c r="AJ79" s="168"/>
      <c r="AK79" s="180"/>
      <c r="AL79" s="169"/>
      <c r="AM79" s="168"/>
      <c r="AN79" s="219"/>
      <c r="AO79" s="625"/>
      <c r="AP79" s="317"/>
      <c r="AQ79" s="165"/>
      <c r="AR79" s="156"/>
      <c r="AS79" s="162"/>
      <c r="AT79" s="163"/>
      <c r="AU79" s="412">
        <v>2</v>
      </c>
      <c r="AV79" s="411" t="str">
        <f>IFERROR(VLOOKUP($AN$71&amp;AU79,抽選結果!$B:$F,3,FALSE),"")</f>
        <v>熟田フットボールクラブ</v>
      </c>
      <c r="AW79" s="414"/>
      <c r="AX79" s="5"/>
      <c r="AY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</row>
    <row r="80" spans="1:128" ht="10.5" customHeight="1" thickTop="1">
      <c r="A80" s="142"/>
      <c r="B80" s="414"/>
      <c r="C80" s="615"/>
      <c r="D80" s="412"/>
      <c r="E80" s="118"/>
      <c r="F80" s="119"/>
      <c r="G80" s="119"/>
      <c r="H80" s="127"/>
      <c r="I80" s="119"/>
      <c r="J80" s="121"/>
      <c r="K80" s="125"/>
      <c r="L80" s="61"/>
      <c r="M80" s="120"/>
      <c r="N80" s="121"/>
      <c r="O80" s="119"/>
      <c r="P80" s="127"/>
      <c r="Q80" s="119"/>
      <c r="R80" s="426"/>
      <c r="S80" s="120"/>
      <c r="T80" s="60"/>
      <c r="U80" s="426"/>
      <c r="V80" s="179"/>
      <c r="W80" s="157"/>
      <c r="X80" s="156"/>
      <c r="Y80" s="156"/>
      <c r="Z80" s="156"/>
      <c r="AA80" s="156"/>
      <c r="AB80" s="60"/>
      <c r="AC80" s="165"/>
      <c r="AD80" s="426"/>
      <c r="AE80" s="180"/>
      <c r="AF80" s="169"/>
      <c r="AG80" s="426"/>
      <c r="AH80" s="156"/>
      <c r="AI80" s="165"/>
      <c r="AJ80" s="168"/>
      <c r="AK80" s="180"/>
      <c r="AL80" s="169"/>
      <c r="AM80" s="168"/>
      <c r="AN80" s="219"/>
      <c r="AO80" s="157"/>
      <c r="AP80" s="156"/>
      <c r="AQ80" s="356"/>
      <c r="AR80" s="156"/>
      <c r="AS80" s="156"/>
      <c r="AT80" s="156"/>
      <c r="AU80" s="412"/>
      <c r="AV80" s="411"/>
      <c r="AW80" s="414"/>
      <c r="AX80" s="5"/>
      <c r="AY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</row>
    <row r="81" spans="1:128" ht="10.5" customHeight="1" thickBot="1">
      <c r="A81" s="142"/>
      <c r="B81" s="414"/>
      <c r="C81" s="411" t="str">
        <f>IFERROR(VLOOKUP($K$71&amp;D81,抽選結果!$B:$F,3,FALSE),"")</f>
        <v>那須野ヶ原ＦＣボンジボーラ　セカンド</v>
      </c>
      <c r="D81" s="412">
        <v>8</v>
      </c>
      <c r="E81" s="130"/>
      <c r="F81" s="132"/>
      <c r="G81" s="132"/>
      <c r="H81" s="129"/>
      <c r="I81" s="119"/>
      <c r="J81" s="121"/>
      <c r="K81" s="125"/>
      <c r="L81" s="61"/>
      <c r="M81" s="120"/>
      <c r="N81" s="121"/>
      <c r="O81" s="119"/>
      <c r="P81" s="127"/>
      <c r="Q81" s="119"/>
      <c r="R81" s="426"/>
      <c r="S81" s="120"/>
      <c r="T81" s="60"/>
      <c r="U81" s="426"/>
      <c r="V81" s="179"/>
      <c r="W81" s="157"/>
      <c r="X81" s="156"/>
      <c r="Y81" s="156"/>
      <c r="Z81" s="156"/>
      <c r="AA81" s="156"/>
      <c r="AB81" s="60"/>
      <c r="AC81" s="165"/>
      <c r="AD81" s="426"/>
      <c r="AE81" s="180"/>
      <c r="AF81" s="169"/>
      <c r="AG81" s="426"/>
      <c r="AH81" s="156"/>
      <c r="AI81" s="165"/>
      <c r="AJ81" s="168"/>
      <c r="AK81" s="180"/>
      <c r="AL81" s="169"/>
      <c r="AM81" s="61"/>
      <c r="AN81" s="219"/>
      <c r="AO81" s="157"/>
      <c r="AP81" s="156"/>
      <c r="AQ81" s="342"/>
      <c r="AR81" s="317"/>
      <c r="AS81" s="317"/>
      <c r="AT81" s="317"/>
      <c r="AU81" s="412">
        <v>1</v>
      </c>
      <c r="AV81" s="441" t="str">
        <f>IFERROR(VLOOKUP($AN$71&amp;AU81,抽選結果!$B:$F,3,FALSE),"")</f>
        <v>大田原城山サッカークラブ</v>
      </c>
      <c r="AW81" s="414"/>
      <c r="AX81" s="5"/>
      <c r="AY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</row>
    <row r="82" spans="1:128" ht="10.5" customHeight="1" thickTop="1" thickBot="1">
      <c r="A82" s="142"/>
      <c r="B82" s="415"/>
      <c r="C82" s="411"/>
      <c r="D82" s="412"/>
      <c r="E82" s="118"/>
      <c r="F82" s="119"/>
      <c r="G82" s="119"/>
      <c r="H82" s="119"/>
      <c r="I82" s="119"/>
      <c r="J82" s="121"/>
      <c r="K82" s="125"/>
      <c r="L82" s="58"/>
      <c r="M82" s="120"/>
      <c r="N82" s="121"/>
      <c r="O82" s="119"/>
      <c r="P82" s="127"/>
      <c r="Q82" s="119"/>
      <c r="R82" s="426"/>
      <c r="S82" s="120"/>
      <c r="T82" s="60"/>
      <c r="U82" s="426"/>
      <c r="V82" s="179"/>
      <c r="W82" s="157"/>
      <c r="X82" s="156"/>
      <c r="Y82" s="156"/>
      <c r="Z82" s="165"/>
      <c r="AA82" s="156"/>
      <c r="AB82" s="60"/>
      <c r="AC82" s="165"/>
      <c r="AD82" s="426"/>
      <c r="AE82" s="180"/>
      <c r="AF82" s="169"/>
      <c r="AG82" s="426"/>
      <c r="AH82" s="156"/>
      <c r="AI82" s="165"/>
      <c r="AJ82" s="168"/>
      <c r="AK82" s="180"/>
      <c r="AL82" s="169"/>
      <c r="AM82" s="61"/>
      <c r="AN82" s="219"/>
      <c r="AO82" s="157"/>
      <c r="AP82" s="156"/>
      <c r="AQ82" s="156"/>
      <c r="AR82" s="156"/>
      <c r="AS82" s="156"/>
      <c r="AT82" s="156"/>
      <c r="AU82" s="412"/>
      <c r="AV82" s="441"/>
      <c r="AW82" s="415"/>
      <c r="AX82" s="5"/>
      <c r="AY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</row>
    <row r="83" spans="1:128" ht="10.5" customHeight="1">
      <c r="A83" s="142"/>
      <c r="B83" s="51"/>
      <c r="C83" s="408" t="s">
        <v>345</v>
      </c>
      <c r="D83" s="409" t="s">
        <v>36</v>
      </c>
      <c r="E83" s="130"/>
      <c r="F83" s="132"/>
      <c r="G83" s="132"/>
      <c r="H83" s="132"/>
      <c r="I83" s="132"/>
      <c r="J83" s="134"/>
      <c r="K83" s="216"/>
      <c r="L83" s="59"/>
      <c r="M83" s="131"/>
      <c r="N83" s="134"/>
      <c r="O83" s="132"/>
      <c r="P83" s="129"/>
      <c r="Q83" s="119"/>
      <c r="R83" s="426"/>
      <c r="S83" s="120"/>
      <c r="T83" s="60"/>
      <c r="U83" s="426"/>
      <c r="V83" s="179"/>
      <c r="W83" s="157"/>
      <c r="X83" s="156"/>
      <c r="Y83" s="156"/>
      <c r="Z83" s="165"/>
      <c r="AA83" s="156"/>
      <c r="AB83" s="60"/>
      <c r="AC83" s="165"/>
      <c r="AD83" s="426"/>
      <c r="AE83" s="180"/>
      <c r="AF83" s="169"/>
      <c r="AG83" s="426"/>
      <c r="AH83" s="156"/>
      <c r="AI83" s="162"/>
      <c r="AJ83" s="174"/>
      <c r="AK83" s="214"/>
      <c r="AL83" s="176"/>
      <c r="AM83" s="174"/>
      <c r="AN83" s="220"/>
      <c r="AO83" s="177"/>
      <c r="AP83" s="163"/>
      <c r="AQ83" s="163"/>
      <c r="AR83" s="163"/>
      <c r="AS83" s="163"/>
      <c r="AT83" s="163"/>
      <c r="AU83" s="409" t="s">
        <v>36</v>
      </c>
      <c r="AV83" s="408" t="s">
        <v>347</v>
      </c>
      <c r="AW83" s="43"/>
      <c r="AX83" s="5"/>
      <c r="AY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</row>
    <row r="84" spans="1:128" ht="10.5" customHeight="1">
      <c r="A84" s="142"/>
      <c r="B84" s="51"/>
      <c r="C84" s="408"/>
      <c r="D84" s="409"/>
      <c r="E84" s="118"/>
      <c r="F84" s="119"/>
      <c r="G84" s="119"/>
      <c r="H84" s="119"/>
      <c r="I84" s="119"/>
      <c r="J84" s="121"/>
      <c r="K84" s="125"/>
      <c r="L84" s="58"/>
      <c r="M84" s="120"/>
      <c r="N84" s="121"/>
      <c r="O84" s="119"/>
      <c r="P84" s="119"/>
      <c r="Q84" s="119"/>
      <c r="R84" s="426"/>
      <c r="S84" s="120"/>
      <c r="T84" s="60"/>
      <c r="U84" s="426"/>
      <c r="V84" s="179"/>
      <c r="W84" s="157"/>
      <c r="X84" s="156"/>
      <c r="Y84" s="156"/>
      <c r="Z84" s="165"/>
      <c r="AA84" s="156"/>
      <c r="AB84" s="60"/>
      <c r="AC84" s="165"/>
      <c r="AD84" s="426"/>
      <c r="AE84" s="180"/>
      <c r="AF84" s="169"/>
      <c r="AG84" s="426"/>
      <c r="AH84" s="156"/>
      <c r="AI84" s="156"/>
      <c r="AJ84" s="168"/>
      <c r="AK84" s="180"/>
      <c r="AL84" s="169"/>
      <c r="AM84" s="168"/>
      <c r="AN84" s="219"/>
      <c r="AO84" s="157"/>
      <c r="AP84" s="156"/>
      <c r="AQ84" s="156"/>
      <c r="AR84" s="156"/>
      <c r="AS84" s="156"/>
      <c r="AT84" s="156"/>
      <c r="AU84" s="409"/>
      <c r="AV84" s="408"/>
      <c r="AW84" s="43"/>
      <c r="AX84" s="5"/>
      <c r="AY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</row>
    <row r="85" spans="1:128" ht="10.5" customHeight="1">
      <c r="A85" s="142"/>
      <c r="B85" s="52"/>
      <c r="C85" s="408" t="s">
        <v>346</v>
      </c>
      <c r="D85" s="409" t="s">
        <v>36</v>
      </c>
      <c r="E85" s="118"/>
      <c r="F85" s="119"/>
      <c r="G85" s="119"/>
      <c r="H85" s="119"/>
      <c r="I85" s="119"/>
      <c r="J85" s="121"/>
      <c r="K85" s="125"/>
      <c r="L85" s="119"/>
      <c r="M85" s="120"/>
      <c r="N85" s="121"/>
      <c r="O85" s="119"/>
      <c r="P85" s="119"/>
      <c r="Q85" s="119"/>
      <c r="R85" s="426"/>
      <c r="S85" s="120"/>
      <c r="T85" s="60"/>
      <c r="U85" s="426"/>
      <c r="V85" s="156"/>
      <c r="W85" s="158"/>
      <c r="X85" s="160"/>
      <c r="Y85" s="160"/>
      <c r="Z85" s="160"/>
      <c r="AA85" s="160"/>
      <c r="AB85" s="159"/>
      <c r="AC85" s="165"/>
      <c r="AD85" s="426"/>
      <c r="AE85" s="180"/>
      <c r="AF85" s="169"/>
      <c r="AG85" s="426"/>
      <c r="AH85" s="156"/>
      <c r="AI85" s="156"/>
      <c r="AJ85" s="156"/>
      <c r="AK85" s="157"/>
      <c r="AL85" s="60"/>
      <c r="AM85" s="156"/>
      <c r="AN85" s="53"/>
      <c r="AO85" s="157"/>
      <c r="AP85" s="156"/>
      <c r="AQ85" s="156"/>
      <c r="AR85" s="156"/>
      <c r="AS85" s="156"/>
      <c r="AT85" s="156"/>
      <c r="AU85" s="409" t="s">
        <v>36</v>
      </c>
      <c r="AV85" s="408" t="s">
        <v>348</v>
      </c>
      <c r="AW85" s="43"/>
      <c r="AX85" s="5"/>
      <c r="AY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</row>
    <row r="86" spans="1:128" ht="10.5" customHeight="1" thickBot="1">
      <c r="A86" s="142"/>
      <c r="B86" s="52"/>
      <c r="C86" s="408"/>
      <c r="D86" s="409"/>
      <c r="E86" s="122"/>
      <c r="F86" s="123"/>
      <c r="G86" s="123"/>
      <c r="H86" s="123"/>
      <c r="I86" s="123"/>
      <c r="J86" s="204"/>
      <c r="K86" s="217"/>
      <c r="L86" s="123"/>
      <c r="M86" s="202"/>
      <c r="N86" s="204"/>
      <c r="O86" s="123"/>
      <c r="P86" s="197"/>
      <c r="Q86" s="119"/>
      <c r="R86" s="426"/>
      <c r="S86" s="120"/>
      <c r="T86" s="60"/>
      <c r="U86" s="426"/>
      <c r="V86" s="179"/>
      <c r="W86" s="157"/>
      <c r="X86" s="156"/>
      <c r="Y86" s="156"/>
      <c r="Z86" s="156"/>
      <c r="AA86" s="156"/>
      <c r="AB86" s="60"/>
      <c r="AC86" s="165"/>
      <c r="AD86" s="426"/>
      <c r="AE86" s="157"/>
      <c r="AF86" s="60"/>
      <c r="AG86" s="426"/>
      <c r="AH86" s="156"/>
      <c r="AI86" s="161"/>
      <c r="AJ86" s="160"/>
      <c r="AK86" s="213"/>
      <c r="AL86" s="159"/>
      <c r="AM86" s="160"/>
      <c r="AN86" s="222"/>
      <c r="AO86" s="213"/>
      <c r="AP86" s="160"/>
      <c r="AQ86" s="160"/>
      <c r="AR86" s="160"/>
      <c r="AS86" s="160"/>
      <c r="AT86" s="160"/>
      <c r="AU86" s="409"/>
      <c r="AV86" s="408"/>
      <c r="AW86" s="43"/>
      <c r="AX86" s="5"/>
      <c r="AY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</row>
    <row r="87" spans="1:128" ht="10.5" customHeight="1">
      <c r="A87" s="142"/>
      <c r="B87" s="413" t="str">
        <f>IFERROR(VLOOKUP("EF",抽選結果!$C:$F,4,FALSE)&amp;"A","")</f>
        <v>丸山公園サッカー場A</v>
      </c>
      <c r="C87" s="411" t="str">
        <f>IFERROR(VLOOKUP($K$97&amp;D87,抽選結果!$B:$F,3,FALSE),"")</f>
        <v>ＦＣ真岡２１ファンタジー</v>
      </c>
      <c r="D87" s="412">
        <v>1</v>
      </c>
      <c r="E87" s="118"/>
      <c r="F87" s="119"/>
      <c r="G87" s="119"/>
      <c r="H87" s="119"/>
      <c r="I87" s="119"/>
      <c r="J87" s="121"/>
      <c r="K87" s="125"/>
      <c r="L87" s="119"/>
      <c r="M87" s="120"/>
      <c r="N87" s="121"/>
      <c r="O87" s="119"/>
      <c r="P87" s="127"/>
      <c r="Q87" s="119"/>
      <c r="R87" s="426"/>
      <c r="S87" s="120"/>
      <c r="T87" s="60"/>
      <c r="U87" s="426"/>
      <c r="V87" s="179"/>
      <c r="W87" s="157"/>
      <c r="X87" s="156"/>
      <c r="Y87" s="156"/>
      <c r="Z87" s="156"/>
      <c r="AA87" s="156"/>
      <c r="AB87" s="60"/>
      <c r="AC87" s="165"/>
      <c r="AD87" s="426"/>
      <c r="AE87" s="157"/>
      <c r="AF87" s="60"/>
      <c r="AG87" s="426"/>
      <c r="AH87" s="156"/>
      <c r="AI87" s="207"/>
      <c r="AJ87" s="42"/>
      <c r="AK87" s="212"/>
      <c r="AL87" s="139"/>
      <c r="AM87" s="42"/>
      <c r="AN87" s="53"/>
      <c r="AO87" s="157"/>
      <c r="AP87" s="156"/>
      <c r="AQ87" s="156"/>
      <c r="AR87" s="156"/>
      <c r="AS87" s="156"/>
      <c r="AT87" s="156"/>
      <c r="AU87" s="412">
        <v>8</v>
      </c>
      <c r="AV87" s="411" t="str">
        <f>IFERROR(VLOOKUP($AN$97&amp;AU87,抽選結果!$B:$F,3,FALSE),"")</f>
        <v>宝木キッカーズ</v>
      </c>
      <c r="AW87" s="413" t="str">
        <f>IFERROR(VLOOKUP("KL",抽選結果!$C:$F,4,FALSE)&amp;"B","")</f>
        <v>キョクトウ青木フィールドC・B</v>
      </c>
      <c r="AX87" s="5"/>
      <c r="AY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</row>
    <row r="88" spans="1:128" ht="10.5" customHeight="1" thickBot="1">
      <c r="A88" s="142"/>
      <c r="B88" s="414"/>
      <c r="C88" s="411"/>
      <c r="D88" s="412"/>
      <c r="E88" s="122"/>
      <c r="F88" s="123"/>
      <c r="G88" s="123"/>
      <c r="H88" s="197"/>
      <c r="I88" s="119"/>
      <c r="J88" s="121"/>
      <c r="K88" s="125"/>
      <c r="L88" s="61"/>
      <c r="M88" s="126"/>
      <c r="N88" s="121"/>
      <c r="O88" s="119"/>
      <c r="P88" s="127"/>
      <c r="Q88" s="119"/>
      <c r="R88" s="426"/>
      <c r="S88" s="120"/>
      <c r="T88" s="60"/>
      <c r="U88" s="426"/>
      <c r="V88" s="179"/>
      <c r="W88" s="157"/>
      <c r="X88" s="156"/>
      <c r="Y88" s="156"/>
      <c r="Z88" s="156"/>
      <c r="AA88" s="156"/>
      <c r="AB88" s="60"/>
      <c r="AC88" s="165"/>
      <c r="AD88" s="426"/>
      <c r="AE88" s="157"/>
      <c r="AF88" s="60"/>
      <c r="AG88" s="426"/>
      <c r="AH88" s="156"/>
      <c r="AI88" s="207"/>
      <c r="AJ88" s="42"/>
      <c r="AK88" s="212"/>
      <c r="AL88" s="139"/>
      <c r="AM88" s="61"/>
      <c r="AN88" s="53"/>
      <c r="AO88" s="157"/>
      <c r="AP88" s="156"/>
      <c r="AQ88" s="161"/>
      <c r="AR88" s="160"/>
      <c r="AS88" s="160"/>
      <c r="AT88" s="160"/>
      <c r="AU88" s="412"/>
      <c r="AV88" s="411"/>
      <c r="AW88" s="414"/>
      <c r="AX88" s="5"/>
      <c r="AY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</row>
    <row r="89" spans="1:128" ht="10.5" customHeight="1" thickBot="1">
      <c r="A89" s="142"/>
      <c r="B89" s="414"/>
      <c r="C89" s="615" t="str">
        <f>IFERROR(VLOOKUP($K$97&amp;D89,抽選結果!$B:$F,3,FALSE),"")</f>
        <v>ＪＦＣ　Ｗｉｎｇ</v>
      </c>
      <c r="D89" s="412">
        <v>2</v>
      </c>
      <c r="E89" s="118"/>
      <c r="F89" s="119"/>
      <c r="G89" s="119"/>
      <c r="H89" s="127"/>
      <c r="I89" s="119"/>
      <c r="J89" s="121"/>
      <c r="K89" s="125"/>
      <c r="L89" s="61"/>
      <c r="M89" s="126"/>
      <c r="N89" s="121"/>
      <c r="O89" s="119"/>
      <c r="P89" s="127"/>
      <c r="Q89" s="119"/>
      <c r="R89" s="426"/>
      <c r="S89" s="120"/>
      <c r="T89" s="60"/>
      <c r="U89" s="426"/>
      <c r="V89" s="179"/>
      <c r="W89" s="157"/>
      <c r="X89" s="156"/>
      <c r="Y89" s="419" t="s">
        <v>237</v>
      </c>
      <c r="Z89" s="420"/>
      <c r="AA89" s="156"/>
      <c r="AB89" s="60"/>
      <c r="AC89" s="165"/>
      <c r="AD89" s="426"/>
      <c r="AE89" s="157"/>
      <c r="AF89" s="60"/>
      <c r="AG89" s="426"/>
      <c r="AH89" s="156"/>
      <c r="AI89" s="207"/>
      <c r="AJ89" s="42"/>
      <c r="AK89" s="212"/>
      <c r="AL89" s="139"/>
      <c r="AM89" s="61"/>
      <c r="AN89" s="53"/>
      <c r="AO89" s="157"/>
      <c r="AP89" s="156"/>
      <c r="AQ89" s="165"/>
      <c r="AR89" s="156"/>
      <c r="AS89" s="156"/>
      <c r="AT89" s="156"/>
      <c r="AU89" s="412">
        <v>7</v>
      </c>
      <c r="AV89" s="411" t="str">
        <f>IFERROR(VLOOKUP($AN$97&amp;AU89,抽選結果!$B:$F,3,FALSE),"")</f>
        <v>壬生町ジュニアサッカークラブ</v>
      </c>
      <c r="AW89" s="414"/>
      <c r="AX89" s="5"/>
      <c r="AY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</row>
    <row r="90" spans="1:128" ht="10.5" customHeight="1" thickTop="1" thickBot="1">
      <c r="A90" s="142"/>
      <c r="B90" s="414"/>
      <c r="C90" s="615"/>
      <c r="D90" s="412"/>
      <c r="E90" s="324"/>
      <c r="F90" s="325"/>
      <c r="G90" s="326"/>
      <c r="H90" s="330"/>
      <c r="I90" s="310"/>
      <c r="J90" s="311"/>
      <c r="K90" s="125"/>
      <c r="L90" s="119"/>
      <c r="M90" s="120"/>
      <c r="N90" s="121"/>
      <c r="O90" s="119"/>
      <c r="P90" s="127"/>
      <c r="Q90" s="119"/>
      <c r="R90" s="426"/>
      <c r="S90" s="120"/>
      <c r="T90" s="60"/>
      <c r="U90" s="426"/>
      <c r="V90" s="179"/>
      <c r="W90" s="157"/>
      <c r="X90" s="156"/>
      <c r="Y90" s="421"/>
      <c r="Z90" s="422"/>
      <c r="AA90" s="156"/>
      <c r="AB90" s="60"/>
      <c r="AC90" s="165"/>
      <c r="AD90" s="426"/>
      <c r="AE90" s="157"/>
      <c r="AF90" s="60"/>
      <c r="AG90" s="426"/>
      <c r="AH90" s="156"/>
      <c r="AI90" s="165"/>
      <c r="AJ90" s="156"/>
      <c r="AK90" s="157"/>
      <c r="AL90" s="60"/>
      <c r="AM90" s="61"/>
      <c r="AN90" s="632"/>
      <c r="AO90" s="628"/>
      <c r="AP90" s="315"/>
      <c r="AQ90" s="342"/>
      <c r="AR90" s="156"/>
      <c r="AS90" s="161"/>
      <c r="AT90" s="160"/>
      <c r="AU90" s="412"/>
      <c r="AV90" s="411"/>
      <c r="AW90" s="414"/>
      <c r="AX90" s="5"/>
      <c r="AY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</row>
    <row r="91" spans="1:128" ht="10.5" customHeight="1" thickTop="1" thickBot="1">
      <c r="A91" s="142"/>
      <c r="B91" s="414"/>
      <c r="C91" s="411" t="str">
        <f>IFERROR(VLOOKUP($K$97&amp;D91,抽選結果!$B:$F,3,FALSE),"")</f>
        <v>茂木ＦＣ</v>
      </c>
      <c r="D91" s="412">
        <v>3</v>
      </c>
      <c r="E91" s="130"/>
      <c r="F91" s="132"/>
      <c r="G91" s="198"/>
      <c r="H91" s="123"/>
      <c r="I91" s="119"/>
      <c r="J91" s="124"/>
      <c r="K91" s="125"/>
      <c r="L91" s="119"/>
      <c r="M91" s="120"/>
      <c r="N91" s="121"/>
      <c r="O91" s="119"/>
      <c r="P91" s="127"/>
      <c r="Q91" s="119"/>
      <c r="R91" s="426"/>
      <c r="S91" s="120"/>
      <c r="T91" s="60"/>
      <c r="U91" s="426"/>
      <c r="V91" s="179"/>
      <c r="W91" s="157"/>
      <c r="X91" s="156"/>
      <c r="Y91" s="421"/>
      <c r="Z91" s="422"/>
      <c r="AA91" s="156"/>
      <c r="AB91" s="60"/>
      <c r="AC91" s="165"/>
      <c r="AD91" s="426"/>
      <c r="AE91" s="157"/>
      <c r="AF91" s="60"/>
      <c r="AG91" s="426"/>
      <c r="AH91" s="156"/>
      <c r="AI91" s="165"/>
      <c r="AJ91" s="156"/>
      <c r="AK91" s="157"/>
      <c r="AL91" s="60"/>
      <c r="AM91" s="156"/>
      <c r="AN91" s="632"/>
      <c r="AO91" s="157"/>
      <c r="AP91" s="156"/>
      <c r="AQ91" s="315"/>
      <c r="AR91" s="341"/>
      <c r="AS91" s="156"/>
      <c r="AT91" s="156"/>
      <c r="AU91" s="412">
        <v>6</v>
      </c>
      <c r="AV91" s="615" t="str">
        <f>IFERROR(VLOOKUP($AN$97&amp;AU91,抽選結果!$B:$F,3,FALSE),"")</f>
        <v>ＳＵＧＡＯサッカークラブ</v>
      </c>
      <c r="AW91" s="414"/>
      <c r="AX91" s="5"/>
      <c r="AY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</row>
    <row r="92" spans="1:128" ht="10.5" customHeight="1" thickTop="1" thickBot="1">
      <c r="A92" s="142"/>
      <c r="B92" s="414"/>
      <c r="C92" s="411"/>
      <c r="D92" s="412"/>
      <c r="E92" s="118"/>
      <c r="F92" s="119"/>
      <c r="G92" s="119"/>
      <c r="H92" s="119"/>
      <c r="I92" s="119"/>
      <c r="J92" s="124"/>
      <c r="K92" s="385"/>
      <c r="L92" s="119"/>
      <c r="M92" s="120"/>
      <c r="N92" s="121"/>
      <c r="O92" s="119"/>
      <c r="P92" s="127"/>
      <c r="Q92" s="119"/>
      <c r="R92" s="426"/>
      <c r="S92" s="120"/>
      <c r="T92" s="60"/>
      <c r="U92" s="426"/>
      <c r="V92" s="179"/>
      <c r="W92" s="157"/>
      <c r="X92" s="156"/>
      <c r="Y92" s="421"/>
      <c r="Z92" s="422"/>
      <c r="AA92" s="156"/>
      <c r="AB92" s="60"/>
      <c r="AC92" s="165"/>
      <c r="AD92" s="426"/>
      <c r="AE92" s="157"/>
      <c r="AF92" s="60"/>
      <c r="AG92" s="426"/>
      <c r="AH92" s="156"/>
      <c r="AI92" s="165"/>
      <c r="AJ92" s="156"/>
      <c r="AK92" s="157"/>
      <c r="AL92" s="60"/>
      <c r="AM92" s="156"/>
      <c r="AN92" s="633"/>
      <c r="AO92" s="157"/>
      <c r="AP92" s="156"/>
      <c r="AQ92" s="156"/>
      <c r="AR92" s="156"/>
      <c r="AS92" s="315"/>
      <c r="AT92" s="315"/>
      <c r="AU92" s="412"/>
      <c r="AV92" s="615"/>
      <c r="AW92" s="414"/>
      <c r="AX92" s="5"/>
      <c r="AY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</row>
    <row r="93" spans="1:128" ht="10.5" customHeight="1" thickTop="1" thickBot="1">
      <c r="A93" s="142"/>
      <c r="B93" s="414"/>
      <c r="C93" s="411" t="str">
        <f>IFERROR(VLOOKUP($K$97&amp;D93,抽選結果!$B:$F,3,FALSE),"")</f>
        <v>ＦＣブロケード</v>
      </c>
      <c r="D93" s="412">
        <v>4</v>
      </c>
      <c r="E93" s="118"/>
      <c r="F93" s="119"/>
      <c r="G93" s="119"/>
      <c r="H93" s="119"/>
      <c r="I93" s="119"/>
      <c r="J93" s="121"/>
      <c r="K93" s="610"/>
      <c r="L93" s="333"/>
      <c r="M93" s="120"/>
      <c r="N93" s="121"/>
      <c r="O93" s="119"/>
      <c r="P93" s="127"/>
      <c r="Q93" s="119"/>
      <c r="R93" s="426"/>
      <c r="S93" s="120"/>
      <c r="T93" s="60"/>
      <c r="U93" s="426"/>
      <c r="V93" s="181"/>
      <c r="W93" s="180"/>
      <c r="X93" s="168"/>
      <c r="Y93" s="421"/>
      <c r="Z93" s="422"/>
      <c r="AA93" s="156"/>
      <c r="AB93" s="60"/>
      <c r="AC93" s="165"/>
      <c r="AD93" s="426"/>
      <c r="AE93" s="157"/>
      <c r="AF93" s="60"/>
      <c r="AG93" s="426"/>
      <c r="AH93" s="156"/>
      <c r="AI93" s="165"/>
      <c r="AJ93" s="156"/>
      <c r="AK93" s="157"/>
      <c r="AL93" s="60"/>
      <c r="AM93" s="357"/>
      <c r="AN93" s="397"/>
      <c r="AO93" s="164"/>
      <c r="AP93" s="156"/>
      <c r="AQ93" s="156"/>
      <c r="AR93" s="156"/>
      <c r="AS93" s="317"/>
      <c r="AT93" s="317"/>
      <c r="AU93" s="412">
        <v>5</v>
      </c>
      <c r="AV93" s="615" t="str">
        <f>IFERROR(VLOOKUP($AN$97&amp;AU93,抽選結果!$B:$F,3,FALSE),"")</f>
        <v>ＦＣ　ＶＡＬＯＮセカンド</v>
      </c>
      <c r="AW93" s="414"/>
      <c r="AX93" s="5"/>
      <c r="AY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</row>
    <row r="94" spans="1:128" ht="10.5" customHeight="1" thickTop="1" thickBot="1">
      <c r="A94" s="142"/>
      <c r="B94" s="414"/>
      <c r="C94" s="411"/>
      <c r="D94" s="412"/>
      <c r="E94" s="324"/>
      <c r="F94" s="325"/>
      <c r="G94" s="326"/>
      <c r="H94" s="312"/>
      <c r="I94" s="119"/>
      <c r="J94" s="121"/>
      <c r="K94" s="611"/>
      <c r="L94" s="127"/>
      <c r="M94" s="120"/>
      <c r="N94" s="121"/>
      <c r="O94" s="119"/>
      <c r="P94" s="127"/>
      <c r="Q94" s="119"/>
      <c r="R94" s="426"/>
      <c r="S94" s="120"/>
      <c r="T94" s="60"/>
      <c r="U94" s="426"/>
      <c r="V94" s="181"/>
      <c r="W94" s="180"/>
      <c r="X94" s="168"/>
      <c r="Y94" s="421"/>
      <c r="Z94" s="422"/>
      <c r="AA94" s="156"/>
      <c r="AB94" s="60"/>
      <c r="AC94" s="165"/>
      <c r="AD94" s="426"/>
      <c r="AE94" s="157"/>
      <c r="AF94" s="60"/>
      <c r="AG94" s="426"/>
      <c r="AH94" s="156"/>
      <c r="AI94" s="165"/>
      <c r="AJ94" s="156"/>
      <c r="AK94" s="157"/>
      <c r="AL94" s="60"/>
      <c r="AM94" s="165"/>
      <c r="AN94" s="53"/>
      <c r="AO94" s="164"/>
      <c r="AP94" s="156"/>
      <c r="AQ94" s="317"/>
      <c r="AR94" s="339"/>
      <c r="AS94" s="338"/>
      <c r="AT94" s="315"/>
      <c r="AU94" s="412"/>
      <c r="AV94" s="615"/>
      <c r="AW94" s="414"/>
      <c r="AX94" s="5"/>
      <c r="AY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</row>
    <row r="95" spans="1:128" ht="10.5" customHeight="1" thickTop="1" thickBot="1">
      <c r="A95" s="142"/>
      <c r="B95" s="414"/>
      <c r="C95" s="411" t="str">
        <f>IFERROR(VLOOKUP($K$97&amp;D95,抽選結果!$B:$F,3,FALSE),"")</f>
        <v>今市ジュニオール</v>
      </c>
      <c r="D95" s="412">
        <v>5</v>
      </c>
      <c r="E95" s="130"/>
      <c r="F95" s="132"/>
      <c r="G95" s="198"/>
      <c r="H95" s="127"/>
      <c r="I95" s="312"/>
      <c r="J95" s="609"/>
      <c r="K95" s="611"/>
      <c r="L95" s="127"/>
      <c r="M95" s="120"/>
      <c r="N95" s="121"/>
      <c r="O95" s="119"/>
      <c r="P95" s="127"/>
      <c r="Q95" s="119"/>
      <c r="R95" s="426"/>
      <c r="S95" s="120"/>
      <c r="T95" s="60"/>
      <c r="U95" s="426"/>
      <c r="V95" s="181"/>
      <c r="W95" s="180"/>
      <c r="X95" s="168"/>
      <c r="Y95" s="421"/>
      <c r="Z95" s="422"/>
      <c r="AA95" s="156"/>
      <c r="AB95" s="60"/>
      <c r="AC95" s="165"/>
      <c r="AD95" s="426"/>
      <c r="AE95" s="157"/>
      <c r="AF95" s="60"/>
      <c r="AG95" s="426"/>
      <c r="AH95" s="156"/>
      <c r="AI95" s="165"/>
      <c r="AJ95" s="156"/>
      <c r="AK95" s="157"/>
      <c r="AL95" s="60"/>
      <c r="AM95" s="165"/>
      <c r="AN95" s="53"/>
      <c r="AO95" s="316"/>
      <c r="AP95" s="317"/>
      <c r="AQ95" s="338"/>
      <c r="AR95" s="360"/>
      <c r="AS95" s="162"/>
      <c r="AT95" s="163"/>
      <c r="AU95" s="412">
        <v>4</v>
      </c>
      <c r="AV95" s="411" t="str">
        <f>IFERROR(VLOOKUP($AN$97&amp;AU95,抽選結果!$B:$F,3,FALSE),"")</f>
        <v>久下田ＦＣ</v>
      </c>
      <c r="AW95" s="414"/>
      <c r="AX95" s="5"/>
      <c r="AY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</row>
    <row r="96" spans="1:128" ht="10.5" customHeight="1" thickTop="1">
      <c r="A96" s="142"/>
      <c r="B96" s="414"/>
      <c r="C96" s="411"/>
      <c r="D96" s="412"/>
      <c r="E96" s="118"/>
      <c r="F96" s="119"/>
      <c r="G96" s="119"/>
      <c r="H96" s="119"/>
      <c r="I96" s="348"/>
      <c r="J96" s="121"/>
      <c r="K96" s="125"/>
      <c r="L96" s="127"/>
      <c r="M96" s="120"/>
      <c r="N96" s="121"/>
      <c r="O96" s="119"/>
      <c r="P96" s="127"/>
      <c r="Q96" s="119"/>
      <c r="R96" s="426"/>
      <c r="S96" s="120"/>
      <c r="T96" s="60"/>
      <c r="U96" s="426"/>
      <c r="V96" s="181"/>
      <c r="W96" s="180"/>
      <c r="X96" s="168"/>
      <c r="Y96" s="421"/>
      <c r="Z96" s="422"/>
      <c r="AA96" s="156"/>
      <c r="AB96" s="60"/>
      <c r="AC96" s="165"/>
      <c r="AD96" s="426"/>
      <c r="AE96" s="157"/>
      <c r="AF96" s="60"/>
      <c r="AG96" s="426"/>
      <c r="AH96" s="156"/>
      <c r="AI96" s="165"/>
      <c r="AJ96" s="156"/>
      <c r="AK96" s="157"/>
      <c r="AL96" s="60"/>
      <c r="AM96" s="165"/>
      <c r="AN96" s="53"/>
      <c r="AO96" s="157"/>
      <c r="AP96" s="156"/>
      <c r="AQ96" s="165"/>
      <c r="AR96" s="156"/>
      <c r="AS96" s="156"/>
      <c r="AT96" s="156"/>
      <c r="AU96" s="412"/>
      <c r="AV96" s="411"/>
      <c r="AW96" s="414"/>
      <c r="AX96" s="5"/>
      <c r="AY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</row>
    <row r="97" spans="1:128" ht="10.5" customHeight="1" thickBot="1">
      <c r="A97" s="142"/>
      <c r="B97" s="414"/>
      <c r="C97" s="615" t="str">
        <f>IFERROR(VLOOKUP($K$97&amp;D97,抽選結果!$B:$F,3,FALSE),"")</f>
        <v>南河内サッカースポーツ少年団</v>
      </c>
      <c r="D97" s="412">
        <v>6</v>
      </c>
      <c r="E97" s="329"/>
      <c r="F97" s="312"/>
      <c r="G97" s="312"/>
      <c r="H97" s="312"/>
      <c r="I97" s="352"/>
      <c r="J97" s="121"/>
      <c r="K97" s="416" t="s">
        <v>93</v>
      </c>
      <c r="L97" s="127"/>
      <c r="M97" s="120"/>
      <c r="N97" s="121"/>
      <c r="O97" s="119"/>
      <c r="P97" s="127"/>
      <c r="Q97" s="119"/>
      <c r="R97" s="426"/>
      <c r="S97" s="120"/>
      <c r="T97" s="60"/>
      <c r="U97" s="426"/>
      <c r="V97" s="181"/>
      <c r="W97" s="180"/>
      <c r="X97" s="168"/>
      <c r="Y97" s="421"/>
      <c r="Z97" s="422"/>
      <c r="AA97" s="156"/>
      <c r="AB97" s="60"/>
      <c r="AC97" s="165"/>
      <c r="AD97" s="426"/>
      <c r="AE97" s="157"/>
      <c r="AF97" s="60"/>
      <c r="AG97" s="426"/>
      <c r="AH97" s="156"/>
      <c r="AI97" s="165"/>
      <c r="AJ97" s="156"/>
      <c r="AK97" s="157"/>
      <c r="AL97" s="60"/>
      <c r="AM97" s="165"/>
      <c r="AN97" s="418" t="s">
        <v>198</v>
      </c>
      <c r="AO97" s="157"/>
      <c r="AP97" s="156"/>
      <c r="AQ97" s="162"/>
      <c r="AR97" s="163"/>
      <c r="AS97" s="163"/>
      <c r="AT97" s="163"/>
      <c r="AU97" s="412">
        <v>3</v>
      </c>
      <c r="AV97" s="411" t="str">
        <f>IFERROR(VLOOKUP($AN$97&amp;AU97,抽選結果!$B:$F,3,FALSE),"")</f>
        <v>ＮＰＯ法人サウス宇都宮スポーツクラブ</v>
      </c>
      <c r="AW97" s="414"/>
      <c r="AX97" s="5"/>
      <c r="AY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</row>
    <row r="98" spans="1:128" ht="10.5" customHeight="1" thickTop="1" thickBot="1">
      <c r="A98" s="142"/>
      <c r="B98" s="414"/>
      <c r="C98" s="615"/>
      <c r="D98" s="412"/>
      <c r="E98" s="119"/>
      <c r="F98" s="119"/>
      <c r="G98" s="119"/>
      <c r="H98" s="119"/>
      <c r="I98" s="119"/>
      <c r="J98" s="121"/>
      <c r="K98" s="416"/>
      <c r="L98" s="355"/>
      <c r="M98" s="381"/>
      <c r="N98" s="311"/>
      <c r="O98" s="119"/>
      <c r="P98" s="127"/>
      <c r="Q98" s="119"/>
      <c r="R98" s="427"/>
      <c r="S98" s="120"/>
      <c r="T98" s="60"/>
      <c r="U98" s="427"/>
      <c r="V98" s="181"/>
      <c r="W98" s="180"/>
      <c r="X98" s="168"/>
      <c r="Y98" s="421"/>
      <c r="Z98" s="422"/>
      <c r="AA98" s="156"/>
      <c r="AB98" s="60"/>
      <c r="AC98" s="165"/>
      <c r="AD98" s="427"/>
      <c r="AE98" s="157"/>
      <c r="AF98" s="60"/>
      <c r="AG98" s="427"/>
      <c r="AH98" s="156"/>
      <c r="AI98" s="165"/>
      <c r="AJ98" s="156"/>
      <c r="AK98" s="314"/>
      <c r="AL98" s="634"/>
      <c r="AM98" s="156"/>
      <c r="AN98" s="418"/>
      <c r="AO98" s="157"/>
      <c r="AP98" s="156"/>
      <c r="AQ98" s="156"/>
      <c r="AR98" s="156"/>
      <c r="AS98" s="156"/>
      <c r="AT98" s="156"/>
      <c r="AU98" s="412"/>
      <c r="AV98" s="411"/>
      <c r="AW98" s="414"/>
      <c r="AX98" s="5"/>
      <c r="AY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</row>
    <row r="99" spans="1:128" ht="10.5" customHeight="1" thickBot="1">
      <c r="A99" s="142"/>
      <c r="B99" s="414"/>
      <c r="C99" s="441" t="str">
        <f>IFERROR(VLOOKUP($K$97&amp;D99,抽選結果!$B:$F,3,FALSE),"")</f>
        <v>足利サッカークラブジュニア</v>
      </c>
      <c r="D99" s="412">
        <v>7</v>
      </c>
      <c r="E99" s="118"/>
      <c r="F99" s="119"/>
      <c r="G99" s="119"/>
      <c r="H99" s="119"/>
      <c r="I99" s="119"/>
      <c r="J99" s="121"/>
      <c r="K99" s="125"/>
      <c r="L99" s="645"/>
      <c r="M99" s="120"/>
      <c r="N99" s="124"/>
      <c r="O99" s="119"/>
      <c r="P99" s="127"/>
      <c r="Q99" s="119"/>
      <c r="R99" s="58"/>
      <c r="S99" s="120"/>
      <c r="T99" s="60"/>
      <c r="U99" s="168"/>
      <c r="V99" s="181"/>
      <c r="W99" s="180"/>
      <c r="X99" s="168"/>
      <c r="Y99" s="421"/>
      <c r="Z99" s="422"/>
      <c r="AA99" s="156"/>
      <c r="AB99" s="60"/>
      <c r="AC99" s="165"/>
      <c r="AD99" s="168"/>
      <c r="AE99" s="157"/>
      <c r="AF99" s="60"/>
      <c r="AG99" s="168"/>
      <c r="AH99" s="156"/>
      <c r="AI99" s="165"/>
      <c r="AJ99" s="168"/>
      <c r="AK99" s="172"/>
      <c r="AL99" s="627"/>
      <c r="AM99" s="168"/>
      <c r="AN99" s="219"/>
      <c r="AO99" s="157"/>
      <c r="AP99" s="156"/>
      <c r="AQ99" s="156"/>
      <c r="AR99" s="156"/>
      <c r="AS99" s="156"/>
      <c r="AT99" s="156"/>
      <c r="AU99" s="412">
        <v>2</v>
      </c>
      <c r="AV99" s="411" t="str">
        <f>IFERROR(VLOOKUP($AN$97&amp;AU99,抽選結果!$B:$F,3,FALSE),"")</f>
        <v>カテット白沢ペンギンズ</v>
      </c>
      <c r="AW99" s="414"/>
      <c r="AX99" s="5"/>
      <c r="AY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</row>
    <row r="100" spans="1:128" ht="10.5" customHeight="1" thickTop="1" thickBot="1">
      <c r="A100" s="142"/>
      <c r="B100" s="414"/>
      <c r="C100" s="441"/>
      <c r="D100" s="412"/>
      <c r="E100" s="324"/>
      <c r="F100" s="310"/>
      <c r="G100" s="310"/>
      <c r="H100" s="325"/>
      <c r="I100" s="119"/>
      <c r="J100" s="121"/>
      <c r="K100" s="125"/>
      <c r="L100" s="645"/>
      <c r="M100" s="120"/>
      <c r="N100" s="124"/>
      <c r="O100" s="119"/>
      <c r="P100" s="127"/>
      <c r="Q100" s="119"/>
      <c r="R100" s="58"/>
      <c r="S100" s="120"/>
      <c r="T100" s="60"/>
      <c r="U100" s="168"/>
      <c r="V100" s="181"/>
      <c r="W100" s="180"/>
      <c r="X100" s="168"/>
      <c r="Y100" s="421"/>
      <c r="Z100" s="422"/>
      <c r="AA100" s="156"/>
      <c r="AB100" s="60"/>
      <c r="AC100" s="165"/>
      <c r="AD100" s="168"/>
      <c r="AE100" s="157"/>
      <c r="AF100" s="60"/>
      <c r="AG100" s="168"/>
      <c r="AH100" s="156"/>
      <c r="AI100" s="165"/>
      <c r="AJ100" s="168"/>
      <c r="AK100" s="172"/>
      <c r="AL100" s="627"/>
      <c r="AM100" s="168"/>
      <c r="AN100" s="219"/>
      <c r="AO100" s="157"/>
      <c r="AP100" s="156"/>
      <c r="AQ100" s="161"/>
      <c r="AR100" s="160"/>
      <c r="AS100" s="160"/>
      <c r="AT100" s="160"/>
      <c r="AU100" s="412"/>
      <c r="AV100" s="411"/>
      <c r="AW100" s="414"/>
      <c r="AX100" s="5"/>
      <c r="AY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</row>
    <row r="101" spans="1:128" ht="10.5" customHeight="1" thickTop="1" thickBot="1">
      <c r="A101" s="142"/>
      <c r="B101" s="414"/>
      <c r="C101" s="411" t="str">
        <f>IFERROR(VLOOKUP($K$97&amp;D101,抽選結果!$B:$F,3,FALSE),"")</f>
        <v>栃木ジュニオール</v>
      </c>
      <c r="D101" s="412">
        <v>8</v>
      </c>
      <c r="E101" s="130"/>
      <c r="F101" s="132"/>
      <c r="G101" s="132"/>
      <c r="H101" s="129"/>
      <c r="I101" s="310"/>
      <c r="J101" s="612"/>
      <c r="K101" s="611"/>
      <c r="L101" s="645"/>
      <c r="M101" s="120"/>
      <c r="N101" s="124"/>
      <c r="O101" s="119"/>
      <c r="P101" s="127"/>
      <c r="Q101" s="119"/>
      <c r="R101" s="119"/>
      <c r="S101" s="120"/>
      <c r="T101" s="60"/>
      <c r="U101" s="156"/>
      <c r="V101" s="181"/>
      <c r="W101" s="180"/>
      <c r="X101" s="168"/>
      <c r="Y101" s="421"/>
      <c r="Z101" s="422"/>
      <c r="AA101" s="156"/>
      <c r="AB101" s="60"/>
      <c r="AC101" s="171"/>
      <c r="AD101" s="168"/>
      <c r="AE101" s="157"/>
      <c r="AF101" s="60"/>
      <c r="AG101" s="156"/>
      <c r="AH101" s="156"/>
      <c r="AI101" s="165"/>
      <c r="AJ101" s="168"/>
      <c r="AK101" s="172"/>
      <c r="AL101" s="627"/>
      <c r="AM101" s="168"/>
      <c r="AN101" s="219"/>
      <c r="AO101" s="631"/>
      <c r="AP101" s="315"/>
      <c r="AQ101" s="342"/>
      <c r="AR101" s="317"/>
      <c r="AS101" s="317"/>
      <c r="AT101" s="317"/>
      <c r="AU101" s="412">
        <v>1</v>
      </c>
      <c r="AV101" s="441" t="str">
        <f>IFERROR(VLOOKUP($AN$97&amp;AU101,抽選結果!$B:$F,3,FALSE),"")</f>
        <v>野原グランディオスＦＣ</v>
      </c>
      <c r="AW101" s="414"/>
      <c r="AX101" s="5"/>
      <c r="AY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</row>
    <row r="102" spans="1:128" ht="10.5" customHeight="1" thickTop="1" thickBot="1">
      <c r="A102" s="142"/>
      <c r="B102" s="415"/>
      <c r="C102" s="411"/>
      <c r="D102" s="412"/>
      <c r="E102" s="118"/>
      <c r="F102" s="119"/>
      <c r="G102" s="119"/>
      <c r="H102" s="119"/>
      <c r="I102" s="119"/>
      <c r="J102" s="121"/>
      <c r="K102" s="613"/>
      <c r="L102" s="646"/>
      <c r="M102" s="120"/>
      <c r="N102" s="124"/>
      <c r="O102" s="119"/>
      <c r="P102" s="127"/>
      <c r="Q102" s="119"/>
      <c r="R102" s="119"/>
      <c r="S102" s="120"/>
      <c r="T102" s="60"/>
      <c r="U102" s="156"/>
      <c r="V102" s="181"/>
      <c r="W102" s="180"/>
      <c r="X102" s="168"/>
      <c r="Y102" s="421"/>
      <c r="Z102" s="422"/>
      <c r="AA102" s="156"/>
      <c r="AB102" s="60"/>
      <c r="AC102" s="171"/>
      <c r="AD102" s="168"/>
      <c r="AE102" s="157"/>
      <c r="AF102" s="60"/>
      <c r="AG102" s="156"/>
      <c r="AH102" s="156"/>
      <c r="AI102" s="165"/>
      <c r="AJ102" s="168"/>
      <c r="AK102" s="172"/>
      <c r="AL102" s="627"/>
      <c r="AM102" s="392"/>
      <c r="AN102" s="398"/>
      <c r="AO102" s="624"/>
      <c r="AP102" s="156"/>
      <c r="AQ102" s="156"/>
      <c r="AR102" s="156"/>
      <c r="AS102" s="156"/>
      <c r="AT102" s="156"/>
      <c r="AU102" s="412"/>
      <c r="AV102" s="441"/>
      <c r="AW102" s="415"/>
      <c r="AX102" s="5"/>
      <c r="AY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</row>
    <row r="103" spans="1:128" ht="10.5" customHeight="1" thickBot="1">
      <c r="A103" s="142"/>
      <c r="B103" s="413" t="str">
        <f>IFERROR(VLOOKUP("EF",抽選結果!$C:$F,4,FALSE)&amp;"B","")</f>
        <v>丸山公園サッカー場B</v>
      </c>
      <c r="C103" s="615" t="str">
        <f>IFERROR(VLOOKUP($K$116&amp;D103,抽選結果!$B:$F,3,FALSE),"")</f>
        <v>ＦＣアリーバヴィクトリー</v>
      </c>
      <c r="D103" s="412">
        <v>1</v>
      </c>
      <c r="E103" s="118"/>
      <c r="F103" s="119"/>
      <c r="G103" s="119"/>
      <c r="H103" s="119"/>
      <c r="I103" s="119"/>
      <c r="J103" s="124"/>
      <c r="K103" s="125"/>
      <c r="L103" s="119"/>
      <c r="M103" s="120"/>
      <c r="N103" s="124"/>
      <c r="O103" s="119"/>
      <c r="P103" s="127"/>
      <c r="Q103" s="199"/>
      <c r="R103" s="123"/>
      <c r="S103" s="202"/>
      <c r="T103" s="182"/>
      <c r="U103" s="156"/>
      <c r="V103" s="181"/>
      <c r="W103" s="180"/>
      <c r="X103" s="168"/>
      <c r="Y103" s="421"/>
      <c r="Z103" s="422"/>
      <c r="AA103" s="156"/>
      <c r="AB103" s="60"/>
      <c r="AC103" s="171"/>
      <c r="AD103" s="168"/>
      <c r="AE103" s="158"/>
      <c r="AF103" s="159"/>
      <c r="AG103" s="160"/>
      <c r="AH103" s="178"/>
      <c r="AI103" s="165"/>
      <c r="AJ103" s="168"/>
      <c r="AK103" s="172"/>
      <c r="AL103" s="169"/>
      <c r="AM103" s="168"/>
      <c r="AN103" s="219"/>
      <c r="AO103" s="164"/>
      <c r="AP103" s="156"/>
      <c r="AQ103" s="156"/>
      <c r="AR103" s="156"/>
      <c r="AS103" s="156"/>
      <c r="AT103" s="156"/>
      <c r="AU103" s="412">
        <v>8</v>
      </c>
      <c r="AV103" s="411" t="str">
        <f>IFERROR(VLOOKUP($AN$116&amp;AU103,抽選結果!$B:$F,3,FALSE),"")</f>
        <v>紫塚ＦＣ</v>
      </c>
      <c r="AW103" s="413" t="str">
        <f>IFERROR(VLOOKUP("KL",抽選結果!$C:$F,4,FALSE)&amp;"A","")</f>
        <v>キョクトウ青木フィールドC・A</v>
      </c>
      <c r="AX103" s="5"/>
      <c r="AY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</row>
    <row r="104" spans="1:128" ht="10.5" customHeight="1" thickTop="1" thickBot="1">
      <c r="A104" s="142"/>
      <c r="B104" s="414"/>
      <c r="C104" s="615"/>
      <c r="D104" s="412"/>
      <c r="E104" s="324"/>
      <c r="F104" s="310"/>
      <c r="G104" s="310"/>
      <c r="H104" s="325"/>
      <c r="I104" s="312"/>
      <c r="J104" s="313"/>
      <c r="K104" s="125"/>
      <c r="L104" s="125"/>
      <c r="M104" s="126"/>
      <c r="N104" s="124"/>
      <c r="O104" s="119"/>
      <c r="P104" s="127"/>
      <c r="Q104" s="119"/>
      <c r="R104" s="119"/>
      <c r="S104" s="120"/>
      <c r="T104" s="50"/>
      <c r="U104" s="156"/>
      <c r="V104" s="181"/>
      <c r="W104" s="180"/>
      <c r="X104" s="168"/>
      <c r="Y104" s="421"/>
      <c r="Z104" s="422"/>
      <c r="AA104" s="156"/>
      <c r="AB104" s="60"/>
      <c r="AC104" s="171"/>
      <c r="AD104" s="168"/>
      <c r="AE104" s="164"/>
      <c r="AF104" s="60"/>
      <c r="AG104" s="156"/>
      <c r="AH104" s="156"/>
      <c r="AI104" s="165"/>
      <c r="AJ104" s="168"/>
      <c r="AK104" s="172"/>
      <c r="AL104" s="169"/>
      <c r="AM104" s="168"/>
      <c r="AN104" s="219"/>
      <c r="AO104" s="316"/>
      <c r="AP104" s="317"/>
      <c r="AQ104" s="161"/>
      <c r="AR104" s="160"/>
      <c r="AS104" s="160"/>
      <c r="AT104" s="160"/>
      <c r="AU104" s="412"/>
      <c r="AV104" s="411"/>
      <c r="AW104" s="414"/>
      <c r="AX104" s="5"/>
      <c r="AY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</row>
    <row r="105" spans="1:128" ht="10.5" customHeight="1" thickTop="1" thickBot="1">
      <c r="A105" s="142"/>
      <c r="B105" s="414"/>
      <c r="C105" s="411" t="str">
        <f>IFERROR(VLOOKUP($K$116&amp;D105,抽選結果!$B:$F,3,FALSE),"")</f>
        <v>しおやＦＣヴィガウス</v>
      </c>
      <c r="D105" s="412">
        <v>2</v>
      </c>
      <c r="E105" s="130"/>
      <c r="F105" s="132"/>
      <c r="G105" s="132"/>
      <c r="H105" s="129"/>
      <c r="I105" s="119"/>
      <c r="J105" s="121"/>
      <c r="K105" s="125"/>
      <c r="L105" s="119"/>
      <c r="M105" s="120"/>
      <c r="N105" s="124"/>
      <c r="O105" s="119"/>
      <c r="P105" s="127"/>
      <c r="Q105" s="119"/>
      <c r="R105" s="119"/>
      <c r="S105" s="120"/>
      <c r="T105" s="50"/>
      <c r="U105" s="156"/>
      <c r="V105" s="181"/>
      <c r="W105" s="180"/>
      <c r="X105" s="168"/>
      <c r="Y105" s="421"/>
      <c r="Z105" s="422"/>
      <c r="AA105" s="156"/>
      <c r="AB105" s="60"/>
      <c r="AC105" s="171"/>
      <c r="AD105" s="168"/>
      <c r="AE105" s="164"/>
      <c r="AF105" s="60"/>
      <c r="AG105" s="156"/>
      <c r="AH105" s="156"/>
      <c r="AI105" s="165"/>
      <c r="AJ105" s="168"/>
      <c r="AK105" s="172"/>
      <c r="AL105" s="169"/>
      <c r="AM105" s="168"/>
      <c r="AN105" s="219"/>
      <c r="AO105" s="157"/>
      <c r="AP105" s="156"/>
      <c r="AQ105" s="342"/>
      <c r="AR105" s="317"/>
      <c r="AS105" s="317"/>
      <c r="AT105" s="317"/>
      <c r="AU105" s="412">
        <v>7</v>
      </c>
      <c r="AV105" s="615" t="str">
        <f>IFERROR(VLOOKUP($AN$116&amp;AU105,抽選結果!$B:$F,3,FALSE),"")</f>
        <v>石橋ＦＣ</v>
      </c>
      <c r="AW105" s="414"/>
      <c r="AX105" s="5"/>
      <c r="AY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</row>
    <row r="106" spans="1:128" ht="10.5" customHeight="1" thickTop="1">
      <c r="A106" s="142"/>
      <c r="B106" s="414"/>
      <c r="C106" s="411"/>
      <c r="D106" s="412"/>
      <c r="E106" s="118"/>
      <c r="F106" s="119"/>
      <c r="G106" s="119"/>
      <c r="H106" s="119"/>
      <c r="I106" s="119"/>
      <c r="J106" s="121"/>
      <c r="K106" s="125"/>
      <c r="L106" s="119"/>
      <c r="M106" s="120"/>
      <c r="N106" s="124"/>
      <c r="O106" s="132"/>
      <c r="P106" s="129"/>
      <c r="Q106" s="119"/>
      <c r="R106" s="119"/>
      <c r="S106" s="120"/>
      <c r="T106" s="50"/>
      <c r="U106" s="156"/>
      <c r="V106" s="181"/>
      <c r="W106" s="180"/>
      <c r="X106" s="168"/>
      <c r="Y106" s="421"/>
      <c r="Z106" s="422"/>
      <c r="AA106" s="156"/>
      <c r="AB106" s="60"/>
      <c r="AC106" s="171"/>
      <c r="AD106" s="168"/>
      <c r="AE106" s="164"/>
      <c r="AF106" s="60"/>
      <c r="AG106" s="156"/>
      <c r="AH106" s="156"/>
      <c r="AI106" s="162"/>
      <c r="AJ106" s="174"/>
      <c r="AK106" s="172"/>
      <c r="AL106" s="169"/>
      <c r="AM106" s="168"/>
      <c r="AN106" s="219"/>
      <c r="AO106" s="157"/>
      <c r="AP106" s="156"/>
      <c r="AQ106" s="156"/>
      <c r="AR106" s="156"/>
      <c r="AS106" s="156"/>
      <c r="AT106" s="156"/>
      <c r="AU106" s="412"/>
      <c r="AV106" s="615"/>
      <c r="AW106" s="414"/>
      <c r="AX106" s="5"/>
      <c r="AY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</row>
    <row r="107" spans="1:128" ht="10.5" customHeight="1">
      <c r="A107" s="142"/>
      <c r="B107" s="414"/>
      <c r="C107" s="411" t="str">
        <f>IFERROR(VLOOKUP($K$116&amp;D107,抽選結果!$B:$F,3,FALSE),"")</f>
        <v>赤羽スポーツ少年団</v>
      </c>
      <c r="D107" s="412">
        <v>3</v>
      </c>
      <c r="E107" s="118"/>
      <c r="F107" s="119"/>
      <c r="G107" s="119"/>
      <c r="H107" s="119"/>
      <c r="I107" s="119"/>
      <c r="J107" s="121"/>
      <c r="K107" s="125"/>
      <c r="L107" s="119"/>
      <c r="M107" s="120"/>
      <c r="N107" s="124"/>
      <c r="O107" s="199"/>
      <c r="P107" s="123"/>
      <c r="Q107" s="119"/>
      <c r="R107" s="119"/>
      <c r="S107" s="120"/>
      <c r="T107" s="50"/>
      <c r="U107" s="156"/>
      <c r="V107" s="181"/>
      <c r="W107" s="180"/>
      <c r="X107" s="168"/>
      <c r="Y107" s="421"/>
      <c r="Z107" s="422"/>
      <c r="AA107" s="156"/>
      <c r="AB107" s="60"/>
      <c r="AC107" s="171"/>
      <c r="AD107" s="168"/>
      <c r="AE107" s="164"/>
      <c r="AF107" s="60"/>
      <c r="AG107" s="156"/>
      <c r="AH107" s="156"/>
      <c r="AI107" s="156"/>
      <c r="AJ107" s="168"/>
      <c r="AK107" s="172"/>
      <c r="AL107" s="169"/>
      <c r="AM107" s="168"/>
      <c r="AN107" s="219"/>
      <c r="AO107" s="157"/>
      <c r="AP107" s="156"/>
      <c r="AQ107" s="156"/>
      <c r="AR107" s="156"/>
      <c r="AS107" s="156"/>
      <c r="AT107" s="156"/>
      <c r="AU107" s="412">
        <v>6</v>
      </c>
      <c r="AV107" s="411" t="str">
        <f>IFERROR(VLOOKUP($AN$116&amp;AU107,抽選結果!$B:$F,3,FALSE),"")</f>
        <v>ＦＣアラノ</v>
      </c>
      <c r="AW107" s="414"/>
      <c r="AX107" s="5"/>
      <c r="AY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</row>
    <row r="108" spans="1:128" ht="10.5" customHeight="1">
      <c r="A108" s="142"/>
      <c r="B108" s="414"/>
      <c r="C108" s="411"/>
      <c r="D108" s="412"/>
      <c r="E108" s="122"/>
      <c r="F108" s="123"/>
      <c r="G108" s="123"/>
      <c r="H108" s="197"/>
      <c r="I108" s="119"/>
      <c r="J108" s="121"/>
      <c r="K108" s="125"/>
      <c r="L108" s="119"/>
      <c r="M108" s="120"/>
      <c r="N108" s="124"/>
      <c r="O108" s="119"/>
      <c r="P108" s="119"/>
      <c r="Q108" s="119"/>
      <c r="R108" s="119"/>
      <c r="S108" s="120"/>
      <c r="T108" s="50"/>
      <c r="U108" s="156"/>
      <c r="V108" s="181"/>
      <c r="W108" s="180"/>
      <c r="X108" s="168"/>
      <c r="Y108" s="421"/>
      <c r="Z108" s="422"/>
      <c r="AA108" s="156"/>
      <c r="AB108" s="60"/>
      <c r="AC108" s="171"/>
      <c r="AD108" s="168"/>
      <c r="AE108" s="164"/>
      <c r="AF108" s="60"/>
      <c r="AG108" s="156"/>
      <c r="AH108" s="156"/>
      <c r="AI108" s="156"/>
      <c r="AJ108" s="168"/>
      <c r="AK108" s="172"/>
      <c r="AL108" s="169"/>
      <c r="AM108" s="168"/>
      <c r="AN108" s="219"/>
      <c r="AO108" s="157"/>
      <c r="AP108" s="156"/>
      <c r="AQ108" s="161"/>
      <c r="AR108" s="160"/>
      <c r="AS108" s="160"/>
      <c r="AT108" s="160"/>
      <c r="AU108" s="412"/>
      <c r="AV108" s="411"/>
      <c r="AW108" s="414"/>
      <c r="AX108" s="5"/>
      <c r="AY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</row>
    <row r="109" spans="1:128" ht="10.5" customHeight="1" thickBot="1">
      <c r="A109" s="142"/>
      <c r="B109" s="414"/>
      <c r="C109" s="411" t="str">
        <f>IFERROR(VLOOKUP($K$116&amp;D109,抽選結果!$B:$F,3,FALSE),"")</f>
        <v>宇大附属小サッカースポーツ少年団</v>
      </c>
      <c r="D109" s="412">
        <v>4</v>
      </c>
      <c r="E109" s="118"/>
      <c r="F109" s="119"/>
      <c r="G109" s="119"/>
      <c r="H109" s="127"/>
      <c r="I109" s="119"/>
      <c r="J109" s="121"/>
      <c r="K109" s="125"/>
      <c r="L109" s="119"/>
      <c r="M109" s="120"/>
      <c r="N109" s="124"/>
      <c r="O109" s="119"/>
      <c r="P109" s="119"/>
      <c r="Q109" s="119"/>
      <c r="R109" s="119"/>
      <c r="S109" s="120"/>
      <c r="T109" s="50"/>
      <c r="U109" s="156"/>
      <c r="V109" s="181"/>
      <c r="W109" s="180"/>
      <c r="X109" s="168"/>
      <c r="Y109" s="421"/>
      <c r="Z109" s="422"/>
      <c r="AA109" s="156"/>
      <c r="AB109" s="60"/>
      <c r="AC109" s="171"/>
      <c r="AD109" s="168"/>
      <c r="AE109" s="164"/>
      <c r="AF109" s="60"/>
      <c r="AG109" s="156"/>
      <c r="AH109" s="156"/>
      <c r="AI109" s="156"/>
      <c r="AJ109" s="168"/>
      <c r="AK109" s="172"/>
      <c r="AL109" s="169"/>
      <c r="AM109" s="168"/>
      <c r="AN109" s="219"/>
      <c r="AO109" s="157"/>
      <c r="AP109" s="156"/>
      <c r="AQ109" s="165"/>
      <c r="AR109" s="156"/>
      <c r="AS109" s="156"/>
      <c r="AT109" s="156"/>
      <c r="AU109" s="412">
        <v>5</v>
      </c>
      <c r="AV109" s="615" t="str">
        <f>IFERROR(VLOOKUP($AN$116&amp;AU109,抽選結果!$B:$F,3,FALSE),"")</f>
        <v>亀山サッカークラブ</v>
      </c>
      <c r="AW109" s="414"/>
      <c r="AX109" s="5"/>
      <c r="AY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</row>
    <row r="110" spans="1:128" ht="10.5" customHeight="1" thickTop="1" thickBot="1">
      <c r="A110" s="142"/>
      <c r="B110" s="414"/>
      <c r="C110" s="411"/>
      <c r="D110" s="412"/>
      <c r="E110" s="122"/>
      <c r="F110" s="123"/>
      <c r="G110" s="128"/>
      <c r="H110" s="132"/>
      <c r="I110" s="348"/>
      <c r="J110" s="612"/>
      <c r="K110" s="611"/>
      <c r="L110" s="119"/>
      <c r="M110" s="120"/>
      <c r="N110" s="124"/>
      <c r="O110" s="119"/>
      <c r="P110" s="119"/>
      <c r="Q110" s="119"/>
      <c r="R110" s="119"/>
      <c r="S110" s="120"/>
      <c r="T110" s="50"/>
      <c r="U110" s="156"/>
      <c r="V110" s="181"/>
      <c r="W110" s="180"/>
      <c r="X110" s="168"/>
      <c r="Y110" s="421"/>
      <c r="Z110" s="422"/>
      <c r="AA110" s="156"/>
      <c r="AB110" s="60"/>
      <c r="AC110" s="171"/>
      <c r="AD110" s="168"/>
      <c r="AE110" s="164"/>
      <c r="AF110" s="60"/>
      <c r="AG110" s="156"/>
      <c r="AH110" s="156"/>
      <c r="AI110" s="156"/>
      <c r="AJ110" s="168"/>
      <c r="AK110" s="172"/>
      <c r="AL110" s="169"/>
      <c r="AM110" s="168"/>
      <c r="AN110" s="635"/>
      <c r="AO110" s="628"/>
      <c r="AP110" s="315"/>
      <c r="AQ110" s="342"/>
      <c r="AR110" s="339"/>
      <c r="AS110" s="338"/>
      <c r="AT110" s="315"/>
      <c r="AU110" s="412"/>
      <c r="AV110" s="615"/>
      <c r="AW110" s="414"/>
      <c r="AX110" s="5"/>
      <c r="AY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</row>
    <row r="111" spans="1:128" ht="10.5" customHeight="1" thickTop="1" thickBot="1">
      <c r="A111" s="142"/>
      <c r="B111" s="414"/>
      <c r="C111" s="615" t="str">
        <f>IFERROR(VLOOKUP($K$116&amp;D111,抽選結果!$B:$F,3,FALSE),"")</f>
        <v>ＩＳＯＳＯＣＣＥＲＣＬＵＢ</v>
      </c>
      <c r="D111" s="412">
        <v>5</v>
      </c>
      <c r="E111" s="329"/>
      <c r="F111" s="330"/>
      <c r="G111" s="332"/>
      <c r="H111" s="310"/>
      <c r="I111" s="120"/>
      <c r="J111" s="121"/>
      <c r="K111" s="611"/>
      <c r="L111" s="119"/>
      <c r="M111" s="120"/>
      <c r="N111" s="124"/>
      <c r="O111" s="119"/>
      <c r="P111" s="119"/>
      <c r="Q111" s="119"/>
      <c r="R111" s="119"/>
      <c r="S111" s="120"/>
      <c r="T111" s="50"/>
      <c r="U111" s="156"/>
      <c r="V111" s="181"/>
      <c r="W111" s="180"/>
      <c r="X111" s="168"/>
      <c r="Y111" s="421"/>
      <c r="Z111" s="422"/>
      <c r="AA111" s="156"/>
      <c r="AB111" s="60"/>
      <c r="AC111" s="171"/>
      <c r="AD111" s="168"/>
      <c r="AE111" s="164"/>
      <c r="AF111" s="60"/>
      <c r="AG111" s="156"/>
      <c r="AH111" s="156"/>
      <c r="AI111" s="156"/>
      <c r="AJ111" s="168"/>
      <c r="AK111" s="172"/>
      <c r="AL111" s="169"/>
      <c r="AM111" s="168"/>
      <c r="AN111" s="635"/>
      <c r="AO111" s="157"/>
      <c r="AP111" s="156"/>
      <c r="AQ111" s="160"/>
      <c r="AR111" s="160"/>
      <c r="AS111" s="162"/>
      <c r="AT111" s="163"/>
      <c r="AU111" s="412">
        <v>4</v>
      </c>
      <c r="AV111" s="411" t="str">
        <f>IFERROR(VLOOKUP($AN$116&amp;AU111,抽選結果!$B:$F,3,FALSE),"")</f>
        <v>Ｐｅｇａｓｕｓ藤岡２００７</v>
      </c>
      <c r="AW111" s="414"/>
      <c r="AX111" s="5"/>
      <c r="AY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</row>
    <row r="112" spans="1:128" ht="10.5" customHeight="1" thickTop="1" thickBot="1">
      <c r="A112" s="142"/>
      <c r="B112" s="414"/>
      <c r="C112" s="615"/>
      <c r="D112" s="412"/>
      <c r="E112" s="118"/>
      <c r="F112" s="119"/>
      <c r="G112" s="119"/>
      <c r="H112" s="119"/>
      <c r="I112" s="119"/>
      <c r="J112" s="121"/>
      <c r="K112" s="613"/>
      <c r="L112" s="119"/>
      <c r="M112" s="120"/>
      <c r="N112" s="124"/>
      <c r="O112" s="119"/>
      <c r="P112" s="119"/>
      <c r="Q112" s="119"/>
      <c r="R112" s="119"/>
      <c r="S112" s="120"/>
      <c r="T112" s="50"/>
      <c r="U112" s="156"/>
      <c r="V112" s="181"/>
      <c r="W112" s="180"/>
      <c r="X112" s="168"/>
      <c r="Y112" s="421"/>
      <c r="Z112" s="422"/>
      <c r="AA112" s="156"/>
      <c r="AB112" s="60"/>
      <c r="AC112" s="171"/>
      <c r="AD112" s="168"/>
      <c r="AE112" s="164"/>
      <c r="AF112" s="60"/>
      <c r="AG112" s="156"/>
      <c r="AH112" s="156"/>
      <c r="AI112" s="156"/>
      <c r="AJ112" s="168"/>
      <c r="AK112" s="172"/>
      <c r="AL112" s="169"/>
      <c r="AM112" s="168"/>
      <c r="AN112" s="636"/>
      <c r="AO112" s="157"/>
      <c r="AP112" s="156"/>
      <c r="AQ112" s="156"/>
      <c r="AR112" s="156"/>
      <c r="AS112" s="156"/>
      <c r="AT112" s="156"/>
      <c r="AU112" s="412"/>
      <c r="AV112" s="411"/>
      <c r="AW112" s="414"/>
      <c r="AX112" s="5"/>
      <c r="AY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</row>
    <row r="113" spans="1:128" ht="10.5" customHeight="1" thickTop="1">
      <c r="A113" s="142"/>
      <c r="B113" s="414"/>
      <c r="C113" s="411" t="str">
        <f>IFERROR(VLOOKUP($K$116&amp;D113,抽選結果!$B:$F,3,FALSE),"")</f>
        <v>西那須野西ＳＣ</v>
      </c>
      <c r="D113" s="412">
        <v>6</v>
      </c>
      <c r="E113" s="118"/>
      <c r="F113" s="119"/>
      <c r="G113" s="119"/>
      <c r="H113" s="119"/>
      <c r="I113" s="119"/>
      <c r="J113" s="124"/>
      <c r="K113" s="386"/>
      <c r="L113" s="387"/>
      <c r="M113" s="120"/>
      <c r="N113" s="124"/>
      <c r="O113" s="119"/>
      <c r="P113" s="119"/>
      <c r="Q113" s="119"/>
      <c r="R113" s="119"/>
      <c r="S113" s="120"/>
      <c r="T113" s="50"/>
      <c r="U113" s="156"/>
      <c r="V113" s="181"/>
      <c r="W113" s="180"/>
      <c r="X113" s="168"/>
      <c r="Y113" s="421"/>
      <c r="Z113" s="422"/>
      <c r="AA113" s="156"/>
      <c r="AB113" s="60"/>
      <c r="AC113" s="171"/>
      <c r="AD113" s="168"/>
      <c r="AE113" s="164"/>
      <c r="AF113" s="60"/>
      <c r="AG113" s="156"/>
      <c r="AH113" s="156"/>
      <c r="AI113" s="156"/>
      <c r="AJ113" s="168"/>
      <c r="AK113" s="172"/>
      <c r="AL113" s="169"/>
      <c r="AM113" s="390"/>
      <c r="AN113" s="399"/>
      <c r="AO113" s="164"/>
      <c r="AP113" s="156"/>
      <c r="AQ113" s="156"/>
      <c r="AR113" s="156"/>
      <c r="AS113" s="156"/>
      <c r="AT113" s="156"/>
      <c r="AU113" s="412">
        <v>3</v>
      </c>
      <c r="AV113" s="411" t="str">
        <f>IFERROR(VLOOKUP($AN$116&amp;AU113,抽選結果!$B:$F,3,FALSE),"")</f>
        <v>大谷北ＦＣフォルテ</v>
      </c>
      <c r="AW113" s="414"/>
      <c r="AX113" s="5"/>
      <c r="AY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</row>
    <row r="114" spans="1:128" ht="10.5" customHeight="1" thickBot="1">
      <c r="A114" s="142"/>
      <c r="B114" s="414"/>
      <c r="C114" s="411"/>
      <c r="D114" s="412"/>
      <c r="E114" s="122"/>
      <c r="F114" s="123"/>
      <c r="G114" s="128"/>
      <c r="H114" s="132"/>
      <c r="I114" s="119"/>
      <c r="J114" s="124"/>
      <c r="K114" s="125"/>
      <c r="L114" s="56"/>
      <c r="M114" s="120"/>
      <c r="N114" s="124"/>
      <c r="O114" s="119"/>
      <c r="P114" s="119"/>
      <c r="Q114" s="119"/>
      <c r="R114" s="119"/>
      <c r="S114" s="120"/>
      <c r="T114" s="50"/>
      <c r="U114" s="55"/>
      <c r="V114" s="135"/>
      <c r="W114" s="137"/>
      <c r="X114" s="55"/>
      <c r="Y114" s="421"/>
      <c r="Z114" s="422"/>
      <c r="AA114" s="156"/>
      <c r="AB114" s="60"/>
      <c r="AC114" s="171"/>
      <c r="AD114" s="168"/>
      <c r="AE114" s="164"/>
      <c r="AF114" s="60"/>
      <c r="AG114" s="156"/>
      <c r="AH114" s="156"/>
      <c r="AI114" s="156"/>
      <c r="AJ114" s="168"/>
      <c r="AK114" s="172"/>
      <c r="AL114" s="169"/>
      <c r="AM114" s="171"/>
      <c r="AN114" s="219"/>
      <c r="AO114" s="164"/>
      <c r="AP114" s="156"/>
      <c r="AQ114" s="317"/>
      <c r="AR114" s="343"/>
      <c r="AS114" s="161"/>
      <c r="AT114" s="160"/>
      <c r="AU114" s="412"/>
      <c r="AV114" s="411"/>
      <c r="AW114" s="414"/>
      <c r="AX114" s="5"/>
      <c r="AY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</row>
    <row r="115" spans="1:128" ht="10.5" customHeight="1" thickTop="1" thickBot="1">
      <c r="A115" s="142"/>
      <c r="B115" s="414"/>
      <c r="C115" s="411" t="str">
        <f>IFERROR(VLOOKUP($K$116&amp;D115,抽選結果!$B:$F,3,FALSE),"")</f>
        <v>さつきが丘スポーツ少年団サッカー部</v>
      </c>
      <c r="D115" s="412">
        <v>7</v>
      </c>
      <c r="E115" s="329"/>
      <c r="F115" s="330"/>
      <c r="G115" s="332"/>
      <c r="H115" s="333"/>
      <c r="I115" s="312"/>
      <c r="J115" s="313"/>
      <c r="K115" s="125"/>
      <c r="L115" s="56"/>
      <c r="M115" s="382"/>
      <c r="N115" s="313"/>
      <c r="O115" s="119"/>
      <c r="P115" s="119"/>
      <c r="Q115" s="119"/>
      <c r="R115" s="119"/>
      <c r="S115" s="120"/>
      <c r="T115" s="50"/>
      <c r="U115" s="41"/>
      <c r="V115" s="136"/>
      <c r="W115" s="138"/>
      <c r="X115" s="41"/>
      <c r="Y115" s="421"/>
      <c r="Z115" s="422"/>
      <c r="AA115" s="156"/>
      <c r="AB115" s="60"/>
      <c r="AC115" s="171"/>
      <c r="AD115" s="168"/>
      <c r="AE115" s="164"/>
      <c r="AF115" s="60"/>
      <c r="AG115" s="156"/>
      <c r="AH115" s="156"/>
      <c r="AI115" s="156"/>
      <c r="AJ115" s="168"/>
      <c r="AK115" s="395"/>
      <c r="AL115" s="396"/>
      <c r="AM115" s="171"/>
      <c r="AN115" s="219"/>
      <c r="AO115" s="316"/>
      <c r="AP115" s="317"/>
      <c r="AQ115" s="338"/>
      <c r="AR115" s="341"/>
      <c r="AS115" s="342"/>
      <c r="AT115" s="317"/>
      <c r="AU115" s="412">
        <v>2</v>
      </c>
      <c r="AV115" s="615" t="str">
        <f>IFERROR(VLOOKUP($AN$116&amp;AU115,抽選結果!$B:$F,3,FALSE),"")</f>
        <v>カテット白沢ボンバーズ</v>
      </c>
      <c r="AW115" s="414"/>
      <c r="AX115" s="5"/>
      <c r="AY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</row>
    <row r="116" spans="1:128" ht="10.5" customHeight="1" thickTop="1">
      <c r="A116" s="142"/>
      <c r="B116" s="414"/>
      <c r="C116" s="411"/>
      <c r="D116" s="412"/>
      <c r="E116" s="118"/>
      <c r="F116" s="119"/>
      <c r="G116" s="119"/>
      <c r="H116" s="119"/>
      <c r="I116" s="348"/>
      <c r="J116" s="121"/>
      <c r="K116" s="416" t="s">
        <v>94</v>
      </c>
      <c r="L116" s="644"/>
      <c r="M116" s="120"/>
      <c r="N116" s="121"/>
      <c r="O116" s="119"/>
      <c r="P116" s="119"/>
      <c r="Q116" s="119"/>
      <c r="R116" s="119"/>
      <c r="S116" s="120"/>
      <c r="T116" s="50"/>
      <c r="U116" s="41"/>
      <c r="V116" s="136"/>
      <c r="W116" s="138"/>
      <c r="X116" s="41"/>
      <c r="Y116" s="421"/>
      <c r="Z116" s="422"/>
      <c r="AA116" s="55"/>
      <c r="AB116" s="60"/>
      <c r="AC116" s="165"/>
      <c r="AD116" s="168"/>
      <c r="AE116" s="164"/>
      <c r="AF116" s="60"/>
      <c r="AG116" s="156"/>
      <c r="AH116" s="156"/>
      <c r="AI116" s="156"/>
      <c r="AJ116" s="168"/>
      <c r="AK116" s="180"/>
      <c r="AL116" s="626"/>
      <c r="AM116" s="168"/>
      <c r="AN116" s="417" t="s">
        <v>197</v>
      </c>
      <c r="AO116" s="157"/>
      <c r="AP116" s="156"/>
      <c r="AQ116" s="165"/>
      <c r="AR116" s="156"/>
      <c r="AS116" s="156"/>
      <c r="AT116" s="156"/>
      <c r="AU116" s="412"/>
      <c r="AV116" s="615"/>
      <c r="AW116" s="414"/>
      <c r="AX116" s="5"/>
      <c r="AY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</row>
    <row r="117" spans="1:128" ht="10.5" customHeight="1" thickBot="1">
      <c r="A117" s="142"/>
      <c r="B117" s="414"/>
      <c r="C117" s="615" t="str">
        <f>IFERROR(VLOOKUP($K$116&amp;D117,抽選結果!$B:$F,3,FALSE),"")</f>
        <v>Ｎ　Ｆ　Ｃ</v>
      </c>
      <c r="D117" s="412">
        <v>8</v>
      </c>
      <c r="E117" s="329"/>
      <c r="F117" s="312"/>
      <c r="G117" s="312"/>
      <c r="H117" s="312"/>
      <c r="I117" s="352"/>
      <c r="J117" s="121"/>
      <c r="K117" s="416"/>
      <c r="L117" s="644"/>
      <c r="M117" s="120"/>
      <c r="N117" s="121"/>
      <c r="O117" s="119"/>
      <c r="P117" s="119"/>
      <c r="Q117" s="119"/>
      <c r="R117" s="119"/>
      <c r="S117" s="120"/>
      <c r="T117" s="50"/>
      <c r="U117" s="41"/>
      <c r="V117" s="136"/>
      <c r="W117" s="138"/>
      <c r="X117" s="41"/>
      <c r="Y117" s="421"/>
      <c r="Z117" s="422"/>
      <c r="AA117" s="41"/>
      <c r="AB117" s="60"/>
      <c r="AC117" s="165"/>
      <c r="AD117" s="156"/>
      <c r="AE117" s="164"/>
      <c r="AF117" s="60"/>
      <c r="AG117" s="156"/>
      <c r="AH117" s="156"/>
      <c r="AI117" s="156"/>
      <c r="AJ117" s="168"/>
      <c r="AK117" s="180"/>
      <c r="AL117" s="627"/>
      <c r="AM117" s="61"/>
      <c r="AN117" s="417"/>
      <c r="AO117" s="157"/>
      <c r="AP117" s="156"/>
      <c r="AQ117" s="162"/>
      <c r="AR117" s="163"/>
      <c r="AS117" s="163"/>
      <c r="AT117" s="163"/>
      <c r="AU117" s="412">
        <v>1</v>
      </c>
      <c r="AV117" s="411" t="str">
        <f>IFERROR(VLOOKUP($AN$116&amp;AU117,抽選結果!$B:$F,3,FALSE),"")</f>
        <v>ＮＩＫＫＯ．ＳＰＯＲＴＳ．ＣＬＵＢセントラル</v>
      </c>
      <c r="AW117" s="414"/>
      <c r="AX117" s="5"/>
      <c r="AY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</row>
    <row r="118" spans="1:128" ht="10.5" customHeight="1" thickTop="1" thickBot="1">
      <c r="A118" s="142"/>
      <c r="B118" s="415"/>
      <c r="C118" s="615"/>
      <c r="D118" s="412"/>
      <c r="E118" s="119"/>
      <c r="F118" s="119"/>
      <c r="G118" s="119"/>
      <c r="H118" s="119"/>
      <c r="I118" s="119"/>
      <c r="J118" s="121"/>
      <c r="K118" s="125"/>
      <c r="L118" s="645"/>
      <c r="M118" s="120"/>
      <c r="N118" s="121"/>
      <c r="O118" s="119"/>
      <c r="P118" s="119"/>
      <c r="Q118" s="119"/>
      <c r="R118" s="119"/>
      <c r="S118" s="120"/>
      <c r="T118" s="50"/>
      <c r="U118" s="156"/>
      <c r="V118" s="181"/>
      <c r="W118" s="180"/>
      <c r="X118" s="168"/>
      <c r="Y118" s="421"/>
      <c r="Z118" s="422"/>
      <c r="AA118" s="156"/>
      <c r="AB118" s="60"/>
      <c r="AC118" s="165"/>
      <c r="AD118" s="156"/>
      <c r="AE118" s="164"/>
      <c r="AF118" s="60"/>
      <c r="AG118" s="156"/>
      <c r="AH118" s="156"/>
      <c r="AI118" s="156"/>
      <c r="AJ118" s="168"/>
      <c r="AK118" s="180"/>
      <c r="AL118" s="627"/>
      <c r="AM118" s="61"/>
      <c r="AN118" s="219"/>
      <c r="AO118" s="157"/>
      <c r="AP118" s="156"/>
      <c r="AQ118" s="156"/>
      <c r="AR118" s="156"/>
      <c r="AS118" s="156"/>
      <c r="AT118" s="156"/>
      <c r="AU118" s="412"/>
      <c r="AV118" s="411"/>
      <c r="AW118" s="415"/>
      <c r="AX118" s="5"/>
      <c r="AY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</row>
    <row r="119" spans="1:128" ht="10.5" customHeight="1" thickBot="1">
      <c r="A119" s="142"/>
      <c r="B119" s="51"/>
      <c r="C119" s="441" t="str">
        <f>IFERROR(VLOOKUP(D119,抽選結果!$B:$F,3,FALSE),"")</f>
        <v>ＫＯＨＡＲＵ　ＰＲＯＵＤ栃木フットボールクラブ（北那須地区1位）</v>
      </c>
      <c r="D119" s="409" t="s">
        <v>313</v>
      </c>
      <c r="E119" s="329"/>
      <c r="F119" s="312"/>
      <c r="G119" s="312"/>
      <c r="H119" s="312"/>
      <c r="I119" s="312"/>
      <c r="J119" s="609"/>
      <c r="K119" s="379"/>
      <c r="L119" s="646"/>
      <c r="M119" s="120"/>
      <c r="N119" s="121"/>
      <c r="O119" s="119"/>
      <c r="P119" s="119"/>
      <c r="Q119" s="119"/>
      <c r="R119" s="119"/>
      <c r="S119" s="120"/>
      <c r="T119" s="50"/>
      <c r="U119" s="156"/>
      <c r="V119" s="181"/>
      <c r="W119" s="180"/>
      <c r="X119" s="168"/>
      <c r="Y119" s="421"/>
      <c r="Z119" s="422"/>
      <c r="AA119" s="156"/>
      <c r="AB119" s="60"/>
      <c r="AC119" s="165"/>
      <c r="AD119" s="156"/>
      <c r="AE119" s="164"/>
      <c r="AF119" s="60"/>
      <c r="AG119" s="156"/>
      <c r="AH119" s="156"/>
      <c r="AI119" s="156"/>
      <c r="AJ119" s="168"/>
      <c r="AK119" s="180"/>
      <c r="AL119" s="627"/>
      <c r="AM119" s="392"/>
      <c r="AN119" s="638"/>
      <c r="AO119" s="639"/>
      <c r="AP119" s="317"/>
      <c r="AQ119" s="317"/>
      <c r="AR119" s="317"/>
      <c r="AS119" s="317"/>
      <c r="AT119" s="317"/>
      <c r="AU119" s="409" t="s">
        <v>315</v>
      </c>
      <c r="AV119" s="441" t="str">
        <f>IFERROR(VLOOKUP(AU119,抽選結果!$B:$F,3,FALSE),"")</f>
        <v>ヴェルフェ矢板Ｕ－１２・ｖｅｒｔ（塩谷南那須地区1位）</v>
      </c>
      <c r="AW119" s="156"/>
      <c r="AX119" s="5"/>
      <c r="AY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</row>
    <row r="120" spans="1:128" ht="10.5" customHeight="1" thickTop="1" thickBot="1">
      <c r="A120" s="142"/>
      <c r="B120" s="51"/>
      <c r="C120" s="441"/>
      <c r="D120" s="409"/>
      <c r="E120" s="118"/>
      <c r="F120" s="119"/>
      <c r="G120" s="119"/>
      <c r="H120" s="119"/>
      <c r="I120" s="119"/>
      <c r="J120" s="121"/>
      <c r="K120" s="125"/>
      <c r="L120" s="58"/>
      <c r="M120" s="120"/>
      <c r="N120" s="121"/>
      <c r="O120" s="119"/>
      <c r="P120" s="119"/>
      <c r="Q120" s="119"/>
      <c r="R120" s="119"/>
      <c r="S120" s="120"/>
      <c r="T120" s="50"/>
      <c r="U120" s="163"/>
      <c r="V120" s="183"/>
      <c r="W120" s="180"/>
      <c r="X120" s="168"/>
      <c r="Y120" s="423"/>
      <c r="Z120" s="424"/>
      <c r="AA120" s="156"/>
      <c r="AB120" s="60"/>
      <c r="AC120" s="162"/>
      <c r="AD120" s="174"/>
      <c r="AE120" s="164"/>
      <c r="AF120" s="60"/>
      <c r="AG120" s="156"/>
      <c r="AH120" s="156"/>
      <c r="AI120" s="156"/>
      <c r="AJ120" s="168"/>
      <c r="AK120" s="180"/>
      <c r="AL120" s="169"/>
      <c r="AM120" s="168"/>
      <c r="AN120" s="219"/>
      <c r="AO120" s="157"/>
      <c r="AP120" s="156"/>
      <c r="AQ120" s="156"/>
      <c r="AR120" s="156"/>
      <c r="AS120" s="156"/>
      <c r="AT120" s="156"/>
      <c r="AU120" s="409"/>
      <c r="AV120" s="441"/>
      <c r="AW120" s="40"/>
      <c r="AX120" s="5"/>
      <c r="AY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</row>
    <row r="121" spans="1:128" ht="10.5" customHeight="1" thickBot="1">
      <c r="A121" s="142"/>
      <c r="B121" s="52"/>
      <c r="C121" s="441" t="str">
        <f>IFERROR(VLOOKUP(D121,抽選結果!$B:$F,3,FALSE),"")</f>
        <v>栃木ＳＣ　Ｕ－１２（宇河地区1位）</v>
      </c>
      <c r="D121" s="409" t="s">
        <v>312</v>
      </c>
      <c r="E121" s="329"/>
      <c r="F121" s="312"/>
      <c r="G121" s="312"/>
      <c r="H121" s="312"/>
      <c r="I121" s="312"/>
      <c r="J121" s="609"/>
      <c r="K121" s="379"/>
      <c r="L121" s="312"/>
      <c r="M121" s="120"/>
      <c r="N121" s="121"/>
      <c r="O121" s="119"/>
      <c r="P121" s="119"/>
      <c r="Q121" s="119"/>
      <c r="R121" s="119"/>
      <c r="S121" s="120"/>
      <c r="T121" s="50"/>
      <c r="U121" s="156"/>
      <c r="V121" s="168"/>
      <c r="W121" s="180"/>
      <c r="X121" s="168"/>
      <c r="Y121" s="168"/>
      <c r="Z121" s="168"/>
      <c r="AA121" s="156"/>
      <c r="AB121" s="60"/>
      <c r="AC121" s="156"/>
      <c r="AD121" s="168"/>
      <c r="AE121" s="164"/>
      <c r="AF121" s="60"/>
      <c r="AG121" s="156"/>
      <c r="AH121" s="156"/>
      <c r="AI121" s="156"/>
      <c r="AJ121" s="156"/>
      <c r="AK121" s="157"/>
      <c r="AL121" s="60"/>
      <c r="AM121" s="156"/>
      <c r="AN121" s="53"/>
      <c r="AO121" s="157"/>
      <c r="AP121" s="156"/>
      <c r="AQ121" s="156"/>
      <c r="AR121" s="156"/>
      <c r="AS121" s="156"/>
      <c r="AT121" s="156"/>
      <c r="AU121" s="409" t="s">
        <v>314</v>
      </c>
      <c r="AV121" s="441" t="str">
        <f>IFERROR(VLOOKUP(AU121,抽選結果!$B:$F,3,FALSE),"")</f>
        <v>ＮＩＫＫＯ．ＳＰＯＲＴＳ．ＣＬＵＢ（上都賀地区1位）</v>
      </c>
      <c r="AW121" s="40"/>
      <c r="AX121" s="5"/>
      <c r="AY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</row>
    <row r="122" spans="1:128" ht="10.5" customHeight="1" thickTop="1" thickBot="1">
      <c r="A122" s="142"/>
      <c r="B122" s="52"/>
      <c r="C122" s="441"/>
      <c r="D122" s="409"/>
      <c r="E122" s="364"/>
      <c r="F122" s="119"/>
      <c r="G122" s="119"/>
      <c r="H122" s="119"/>
      <c r="I122" s="119"/>
      <c r="J122" s="121"/>
      <c r="K122" s="125"/>
      <c r="L122" s="119"/>
      <c r="M122" s="352"/>
      <c r="N122" s="121"/>
      <c r="O122" s="119"/>
      <c r="P122" s="119"/>
      <c r="Q122" s="119"/>
      <c r="R122" s="119"/>
      <c r="S122" s="120"/>
      <c r="T122" s="50"/>
      <c r="U122" s="156"/>
      <c r="V122" s="168"/>
      <c r="W122" s="180"/>
      <c r="X122" s="168"/>
      <c r="Y122" s="168"/>
      <c r="Z122" s="168"/>
      <c r="AA122" s="156"/>
      <c r="AB122" s="60"/>
      <c r="AC122" s="156"/>
      <c r="AD122" s="168"/>
      <c r="AE122" s="164"/>
      <c r="AF122" s="60"/>
      <c r="AG122" s="156"/>
      <c r="AH122" s="156"/>
      <c r="AI122" s="156"/>
      <c r="AJ122" s="156"/>
      <c r="AK122" s="157"/>
      <c r="AL122" s="358"/>
      <c r="AM122" s="315"/>
      <c r="AN122" s="397"/>
      <c r="AO122" s="628"/>
      <c r="AP122" s="315"/>
      <c r="AQ122" s="315"/>
      <c r="AR122" s="315"/>
      <c r="AS122" s="315"/>
      <c r="AT122" s="315"/>
      <c r="AU122" s="409"/>
      <c r="AV122" s="441"/>
      <c r="AW122" s="40"/>
      <c r="AX122" s="5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</row>
    <row r="123" spans="1:128" ht="10.5" customHeight="1" thickBot="1">
      <c r="A123" s="142"/>
      <c r="B123" s="413" t="str">
        <f>IFERROR(VLOOKUP("GH",抽選結果!$C:$F,4,FALSE)&amp;"A","")</f>
        <v>キョクトウ青木フィールドB・A</v>
      </c>
      <c r="C123" s="615" t="str">
        <f>IFERROR(VLOOKUP($K$124&amp;D123,抽選結果!$B:$F,3,FALSE),"")</f>
        <v>Ｓ４　スペランツァ</v>
      </c>
      <c r="D123" s="412">
        <v>1</v>
      </c>
      <c r="E123" s="329"/>
      <c r="F123" s="312"/>
      <c r="G123" s="312"/>
      <c r="H123" s="312"/>
      <c r="I123" s="119"/>
      <c r="J123" s="121"/>
      <c r="K123" s="125"/>
      <c r="L123" s="119"/>
      <c r="M123" s="352"/>
      <c r="N123" s="121"/>
      <c r="O123" s="119"/>
      <c r="P123" s="119"/>
      <c r="Q123" s="119"/>
      <c r="R123" s="119"/>
      <c r="S123" s="120"/>
      <c r="T123" s="50"/>
      <c r="U123" s="156"/>
      <c r="V123" s="168"/>
      <c r="W123" s="180"/>
      <c r="X123" s="168"/>
      <c r="Y123" s="168"/>
      <c r="Z123" s="168"/>
      <c r="AA123" s="156"/>
      <c r="AB123" s="60"/>
      <c r="AC123" s="156"/>
      <c r="AD123" s="168"/>
      <c r="AE123" s="164"/>
      <c r="AF123" s="60"/>
      <c r="AG123" s="156"/>
      <c r="AH123" s="156"/>
      <c r="AI123" s="42"/>
      <c r="AJ123" s="42"/>
      <c r="AK123" s="212"/>
      <c r="AL123" s="629"/>
      <c r="AM123" s="42"/>
      <c r="AN123" s="53"/>
      <c r="AO123" s="157"/>
      <c r="AP123" s="156"/>
      <c r="AQ123" s="156"/>
      <c r="AR123" s="156"/>
      <c r="AS123" s="156"/>
      <c r="AT123" s="156"/>
      <c r="AU123" s="412">
        <v>8</v>
      </c>
      <c r="AV123" s="615" t="str">
        <f>IFERROR(VLOOKUP($AN$124&amp;AU123,抽選結果!$B:$F,3,FALSE),"")</f>
        <v>富士見サッカースポーツ少年団</v>
      </c>
      <c r="AW123" s="442" t="str">
        <f>IFERROR(VLOOKUP("IJ",抽選結果!$C:$F,4,FALSE)&amp;"B","")</f>
        <v>佐野市運動公園ハートフル保険フィールド（第2多目的球技場）B</v>
      </c>
      <c r="AX123" s="5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</row>
    <row r="124" spans="1:128" ht="10.5" customHeight="1" thickTop="1">
      <c r="A124" s="142"/>
      <c r="B124" s="414"/>
      <c r="C124" s="615"/>
      <c r="D124" s="412"/>
      <c r="E124" s="302"/>
      <c r="F124" s="119"/>
      <c r="G124" s="119"/>
      <c r="H124" s="119"/>
      <c r="I124" s="352"/>
      <c r="J124" s="121"/>
      <c r="K124" s="416" t="s">
        <v>95</v>
      </c>
      <c r="L124" s="61"/>
      <c r="M124" s="643"/>
      <c r="N124" s="121"/>
      <c r="O124" s="119"/>
      <c r="P124" s="119"/>
      <c r="Q124" s="119"/>
      <c r="R124" s="119"/>
      <c r="S124" s="120"/>
      <c r="T124" s="50"/>
      <c r="U124" s="156"/>
      <c r="V124" s="156"/>
      <c r="W124" s="157"/>
      <c r="X124" s="156"/>
      <c r="Y124" s="156"/>
      <c r="Z124" s="156"/>
      <c r="AA124" s="156"/>
      <c r="AB124" s="60"/>
      <c r="AC124" s="156"/>
      <c r="AD124" s="168"/>
      <c r="AE124" s="164"/>
      <c r="AF124" s="60"/>
      <c r="AG124" s="156"/>
      <c r="AH124" s="156"/>
      <c r="AI124" s="42"/>
      <c r="AJ124" s="42"/>
      <c r="AK124" s="212"/>
      <c r="AL124" s="629"/>
      <c r="AM124" s="61"/>
      <c r="AN124" s="418" t="s">
        <v>196</v>
      </c>
      <c r="AO124" s="157"/>
      <c r="AP124" s="358"/>
      <c r="AQ124" s="315"/>
      <c r="AR124" s="315"/>
      <c r="AS124" s="315"/>
      <c r="AT124" s="315"/>
      <c r="AU124" s="412"/>
      <c r="AV124" s="615"/>
      <c r="AW124" s="443"/>
      <c r="AX124" s="5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</row>
    <row r="125" spans="1:128" ht="10.5" customHeight="1" thickBot="1">
      <c r="A125" s="142"/>
      <c r="B125" s="414"/>
      <c r="C125" s="411" t="str">
        <f>IFERROR(VLOOKUP($K$124&amp;D125,抽選結果!$B:$F,3,FALSE),"")</f>
        <v>ＦＣあわのレジェンド</v>
      </c>
      <c r="D125" s="412">
        <v>2</v>
      </c>
      <c r="E125" s="118"/>
      <c r="F125" s="119"/>
      <c r="G125" s="119"/>
      <c r="H125" s="119"/>
      <c r="I125" s="346"/>
      <c r="J125" s="121"/>
      <c r="K125" s="416"/>
      <c r="L125" s="61"/>
      <c r="M125" s="346"/>
      <c r="N125" s="121"/>
      <c r="O125" s="119"/>
      <c r="P125" s="119"/>
      <c r="Q125" s="119"/>
      <c r="R125" s="119"/>
      <c r="S125" s="120"/>
      <c r="T125" s="50"/>
      <c r="U125" s="55"/>
      <c r="V125" s="55"/>
      <c r="W125" s="137"/>
      <c r="X125" s="55"/>
      <c r="Y125" s="55"/>
      <c r="Z125" s="156"/>
      <c r="AA125" s="156"/>
      <c r="AB125" s="60"/>
      <c r="AC125" s="156"/>
      <c r="AD125" s="168"/>
      <c r="AE125" s="164"/>
      <c r="AF125" s="60"/>
      <c r="AG125" s="156"/>
      <c r="AH125" s="156"/>
      <c r="AI125" s="42"/>
      <c r="AJ125" s="42"/>
      <c r="AK125" s="212"/>
      <c r="AL125" s="630"/>
      <c r="AM125" s="61"/>
      <c r="AN125" s="418"/>
      <c r="AO125" s="157"/>
      <c r="AP125" s="359"/>
      <c r="AQ125" s="156"/>
      <c r="AR125" s="156"/>
      <c r="AS125" s="156"/>
      <c r="AT125" s="156"/>
      <c r="AU125" s="412">
        <v>7</v>
      </c>
      <c r="AV125" s="411" t="str">
        <f>IFERROR(VLOOKUP($AN$124&amp;AU125,抽選結果!$B:$F,3,FALSE),"")</f>
        <v>藤原ＦＣ</v>
      </c>
      <c r="AW125" s="443"/>
      <c r="AX125" s="5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</row>
    <row r="126" spans="1:128" ht="10.5" customHeight="1" thickTop="1" thickBot="1">
      <c r="A126" s="142"/>
      <c r="B126" s="414"/>
      <c r="C126" s="411"/>
      <c r="D126" s="412"/>
      <c r="E126" s="122"/>
      <c r="F126" s="123"/>
      <c r="G126" s="198"/>
      <c r="H126" s="127"/>
      <c r="I126" s="310"/>
      <c r="J126" s="311"/>
      <c r="K126" s="125"/>
      <c r="L126" s="127"/>
      <c r="M126" s="381"/>
      <c r="N126" s="311"/>
      <c r="O126" s="119"/>
      <c r="P126" s="119"/>
      <c r="Q126" s="119"/>
      <c r="R126" s="119"/>
      <c r="S126" s="120"/>
      <c r="T126" s="50"/>
      <c r="U126" s="156"/>
      <c r="V126" s="156"/>
      <c r="W126" s="157"/>
      <c r="X126" s="156"/>
      <c r="Y126" s="156"/>
      <c r="Z126" s="156"/>
      <c r="AA126" s="156"/>
      <c r="AB126" s="60"/>
      <c r="AC126" s="156"/>
      <c r="AD126" s="168"/>
      <c r="AE126" s="164"/>
      <c r="AF126" s="60"/>
      <c r="AG126" s="156"/>
      <c r="AH126" s="156"/>
      <c r="AI126" s="156"/>
      <c r="AJ126" s="156"/>
      <c r="AK126" s="314"/>
      <c r="AL126" s="394"/>
      <c r="AM126" s="165"/>
      <c r="AN126" s="53"/>
      <c r="AO126" s="314"/>
      <c r="AP126" s="315"/>
      <c r="AQ126" s="344"/>
      <c r="AR126" s="339"/>
      <c r="AS126" s="338"/>
      <c r="AT126" s="315"/>
      <c r="AU126" s="412"/>
      <c r="AV126" s="411"/>
      <c r="AW126" s="443"/>
      <c r="AX126" s="5"/>
      <c r="AY126" s="4"/>
      <c r="AZ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</row>
    <row r="127" spans="1:128" ht="10.5" customHeight="1" thickTop="1" thickBot="1">
      <c r="A127" s="142"/>
      <c r="B127" s="414"/>
      <c r="C127" s="411" t="str">
        <f>IFERROR(VLOOKUP($K$124&amp;D127,抽選結果!$B:$F,3,FALSE),"")</f>
        <v>南イレブン</v>
      </c>
      <c r="D127" s="412">
        <v>3</v>
      </c>
      <c r="E127" s="329"/>
      <c r="F127" s="330"/>
      <c r="G127" s="332"/>
      <c r="H127" s="310"/>
      <c r="I127" s="119"/>
      <c r="J127" s="124"/>
      <c r="K127" s="125"/>
      <c r="L127" s="127"/>
      <c r="M127" s="120"/>
      <c r="N127" s="124"/>
      <c r="O127" s="119"/>
      <c r="P127" s="119"/>
      <c r="Q127" s="119"/>
      <c r="R127" s="119"/>
      <c r="S127" s="120"/>
      <c r="T127" s="50"/>
      <c r="U127" s="156"/>
      <c r="V127" s="156"/>
      <c r="W127" s="157"/>
      <c r="X127" s="156"/>
      <c r="Y127" s="156"/>
      <c r="Z127" s="55"/>
      <c r="AA127" s="55"/>
      <c r="AB127" s="60"/>
      <c r="AC127" s="156"/>
      <c r="AD127" s="168"/>
      <c r="AE127" s="164"/>
      <c r="AF127" s="60"/>
      <c r="AG127" s="156"/>
      <c r="AH127" s="156"/>
      <c r="AI127" s="156"/>
      <c r="AJ127" s="156"/>
      <c r="AK127" s="164"/>
      <c r="AL127" s="60"/>
      <c r="AM127" s="165"/>
      <c r="AN127" s="53"/>
      <c r="AO127" s="164"/>
      <c r="AP127" s="156"/>
      <c r="AQ127" s="156"/>
      <c r="AR127" s="156"/>
      <c r="AS127" s="162"/>
      <c r="AT127" s="163"/>
      <c r="AU127" s="412">
        <v>6</v>
      </c>
      <c r="AV127" s="411" t="str">
        <f>IFERROR(VLOOKUP($AN$124&amp;AU127,抽選結果!$B:$F,3,FALSE),"")</f>
        <v>エスペランサＭＯＫＡ</v>
      </c>
      <c r="AW127" s="443"/>
      <c r="AX127" s="5"/>
      <c r="AY127" s="4"/>
      <c r="AZ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</row>
    <row r="128" spans="1:128" ht="10.5" customHeight="1" thickTop="1" thickBot="1">
      <c r="A128" s="142"/>
      <c r="B128" s="414"/>
      <c r="C128" s="411"/>
      <c r="D128" s="412"/>
      <c r="E128" s="118"/>
      <c r="F128" s="119"/>
      <c r="G128" s="119"/>
      <c r="H128" s="119"/>
      <c r="I128" s="119"/>
      <c r="J128" s="124"/>
      <c r="K128" s="389"/>
      <c r="L128" s="388"/>
      <c r="M128" s="120"/>
      <c r="N128" s="124"/>
      <c r="O128" s="119"/>
      <c r="P128" s="119"/>
      <c r="Q128" s="119"/>
      <c r="R128" s="119"/>
      <c r="S128" s="120"/>
      <c r="T128" s="50"/>
      <c r="U128" s="156"/>
      <c r="V128" s="156"/>
      <c r="W128" s="157"/>
      <c r="X128" s="156"/>
      <c r="Y128" s="156"/>
      <c r="Z128" s="156"/>
      <c r="AA128" s="156"/>
      <c r="AB128" s="60"/>
      <c r="AC128" s="156"/>
      <c r="AD128" s="168"/>
      <c r="AE128" s="164"/>
      <c r="AF128" s="60"/>
      <c r="AG128" s="156"/>
      <c r="AH128" s="156"/>
      <c r="AI128" s="156"/>
      <c r="AJ128" s="156"/>
      <c r="AK128" s="164"/>
      <c r="AL128" s="60"/>
      <c r="AM128" s="344"/>
      <c r="AN128" s="393"/>
      <c r="AO128" s="164"/>
      <c r="AP128" s="156"/>
      <c r="AQ128" s="156"/>
      <c r="AR128" s="156"/>
      <c r="AS128" s="156"/>
      <c r="AT128" s="156"/>
      <c r="AU128" s="412"/>
      <c r="AV128" s="411"/>
      <c r="AW128" s="443"/>
      <c r="AX128" s="5"/>
      <c r="AY128" s="4"/>
      <c r="AZ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</row>
    <row r="129" spans="1:128" ht="10.5" customHeight="1" thickTop="1">
      <c r="A129" s="142"/>
      <c r="B129" s="414"/>
      <c r="C129" s="411" t="str">
        <f>IFERROR(VLOOKUP($K$124&amp;D129,抽選結果!$B:$F,3,FALSE),"")</f>
        <v>ＦＣ中村セカンド</v>
      </c>
      <c r="D129" s="412">
        <v>4</v>
      </c>
      <c r="E129" s="118"/>
      <c r="F129" s="119"/>
      <c r="G129" s="119"/>
      <c r="H129" s="119"/>
      <c r="I129" s="119"/>
      <c r="J129" s="121"/>
      <c r="K129" s="610"/>
      <c r="L129" s="119"/>
      <c r="M129" s="120"/>
      <c r="N129" s="124"/>
      <c r="O129" s="119"/>
      <c r="P129" s="119"/>
      <c r="Q129" s="119"/>
      <c r="R129" s="119"/>
      <c r="S129" s="120"/>
      <c r="T129" s="50"/>
      <c r="U129" s="156"/>
      <c r="V129" s="156"/>
      <c r="W129" s="157"/>
      <c r="X129" s="156"/>
      <c r="Y129" s="156"/>
      <c r="Z129" s="156"/>
      <c r="AA129" s="156"/>
      <c r="AB129" s="60"/>
      <c r="AC129" s="156"/>
      <c r="AD129" s="168"/>
      <c r="AE129" s="164"/>
      <c r="AF129" s="60"/>
      <c r="AG129" s="156"/>
      <c r="AH129" s="156"/>
      <c r="AI129" s="156"/>
      <c r="AJ129" s="156"/>
      <c r="AK129" s="164"/>
      <c r="AL129" s="60"/>
      <c r="AM129" s="156"/>
      <c r="AN129" s="53"/>
      <c r="AO129" s="624"/>
      <c r="AP129" s="156"/>
      <c r="AQ129" s="156"/>
      <c r="AR129" s="156"/>
      <c r="AS129" s="156"/>
      <c r="AT129" s="156"/>
      <c r="AU129" s="412">
        <v>5</v>
      </c>
      <c r="AV129" s="411" t="str">
        <f>IFERROR(VLOOKUP($AN$124&amp;AU129,抽選結果!$B:$F,3,FALSE),"")</f>
        <v>坂西ジュニオール</v>
      </c>
      <c r="AW129" s="443"/>
      <c r="AX129" s="5"/>
      <c r="AY129" s="4"/>
      <c r="AZ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</row>
    <row r="130" spans="1:128" ht="10.5" customHeight="1" thickBot="1">
      <c r="A130" s="142"/>
      <c r="B130" s="414"/>
      <c r="C130" s="411"/>
      <c r="D130" s="412"/>
      <c r="E130" s="122"/>
      <c r="F130" s="123"/>
      <c r="G130" s="198"/>
      <c r="H130" s="119"/>
      <c r="I130" s="119"/>
      <c r="J130" s="121"/>
      <c r="K130" s="611"/>
      <c r="L130" s="119"/>
      <c r="M130" s="120"/>
      <c r="N130" s="124"/>
      <c r="O130" s="119"/>
      <c r="P130" s="119"/>
      <c r="Q130" s="119"/>
      <c r="R130" s="119"/>
      <c r="S130" s="120"/>
      <c r="T130" s="50"/>
      <c r="U130" s="156"/>
      <c r="V130" s="156"/>
      <c r="W130" s="157"/>
      <c r="X130" s="156"/>
      <c r="Y130" s="156"/>
      <c r="Z130" s="156"/>
      <c r="AA130" s="156"/>
      <c r="AB130" s="60"/>
      <c r="AC130" s="156"/>
      <c r="AD130" s="168"/>
      <c r="AE130" s="164"/>
      <c r="AF130" s="60"/>
      <c r="AG130" s="156"/>
      <c r="AH130" s="156"/>
      <c r="AI130" s="156"/>
      <c r="AJ130" s="156"/>
      <c r="AK130" s="164"/>
      <c r="AL130" s="60"/>
      <c r="AM130" s="156"/>
      <c r="AN130" s="53"/>
      <c r="AO130" s="624"/>
      <c r="AP130" s="156"/>
      <c r="AQ130" s="163"/>
      <c r="AR130" s="163"/>
      <c r="AS130" s="161"/>
      <c r="AT130" s="160"/>
      <c r="AU130" s="412"/>
      <c r="AV130" s="411"/>
      <c r="AW130" s="443"/>
      <c r="AX130" s="5"/>
      <c r="AY130" s="4"/>
      <c r="AZ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</row>
    <row r="131" spans="1:128" ht="10.5" customHeight="1" thickTop="1" thickBot="1">
      <c r="A131" s="142"/>
      <c r="B131" s="414"/>
      <c r="C131" s="615" t="str">
        <f>IFERROR(VLOOKUP($K$124&amp;D131,抽選結果!$B:$F,3,FALSE),"")</f>
        <v>三重・山前ＦＣ</v>
      </c>
      <c r="D131" s="412">
        <v>5</v>
      </c>
      <c r="E131" s="329"/>
      <c r="F131" s="330"/>
      <c r="G131" s="332"/>
      <c r="H131" s="310"/>
      <c r="I131" s="346"/>
      <c r="J131" s="609"/>
      <c r="K131" s="611"/>
      <c r="L131" s="119"/>
      <c r="M131" s="120"/>
      <c r="N131" s="124"/>
      <c r="O131" s="119"/>
      <c r="P131" s="119"/>
      <c r="Q131" s="119"/>
      <c r="R131" s="119"/>
      <c r="S131" s="120"/>
      <c r="T131" s="184"/>
      <c r="U131" s="156"/>
      <c r="V131" s="156"/>
      <c r="W131" s="157"/>
      <c r="X131" s="156"/>
      <c r="Y131" s="156"/>
      <c r="Z131" s="156"/>
      <c r="AA131" s="156"/>
      <c r="AB131" s="60"/>
      <c r="AC131" s="156"/>
      <c r="AD131" s="168"/>
      <c r="AE131" s="164"/>
      <c r="AF131" s="60"/>
      <c r="AG131" s="156"/>
      <c r="AH131" s="156"/>
      <c r="AI131" s="156"/>
      <c r="AJ131" s="156"/>
      <c r="AK131" s="164"/>
      <c r="AL131" s="60"/>
      <c r="AM131" s="156"/>
      <c r="AN131" s="53"/>
      <c r="AO131" s="625"/>
      <c r="AP131" s="317"/>
      <c r="AQ131" s="338"/>
      <c r="AR131" s="341"/>
      <c r="AS131" s="342"/>
      <c r="AT131" s="317"/>
      <c r="AU131" s="412">
        <v>4</v>
      </c>
      <c r="AV131" s="615" t="str">
        <f>IFERROR(VLOOKUP($AN$124&amp;AU131,抽選結果!$B:$F,3,FALSE),"")</f>
        <v>石井フットボールクラブ</v>
      </c>
      <c r="AW131" s="443"/>
      <c r="AX131" s="5"/>
      <c r="AY131" s="4"/>
      <c r="AZ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</row>
    <row r="132" spans="1:128" ht="10.5" customHeight="1" thickTop="1">
      <c r="A132" s="142"/>
      <c r="B132" s="414"/>
      <c r="C132" s="615"/>
      <c r="D132" s="412"/>
      <c r="E132" s="118"/>
      <c r="F132" s="119"/>
      <c r="G132" s="119"/>
      <c r="H132" s="127"/>
      <c r="I132" s="119"/>
      <c r="J132" s="121"/>
      <c r="K132" s="125"/>
      <c r="L132" s="119"/>
      <c r="M132" s="120"/>
      <c r="N132" s="124"/>
      <c r="O132" s="119"/>
      <c r="P132" s="119"/>
      <c r="Q132" s="119"/>
      <c r="R132" s="119"/>
      <c r="S132" s="120"/>
      <c r="T132" s="50"/>
      <c r="U132" s="156"/>
      <c r="V132" s="156"/>
      <c r="W132" s="157"/>
      <c r="X132" s="156"/>
      <c r="Y132" s="156"/>
      <c r="Z132" s="156"/>
      <c r="AA132" s="156"/>
      <c r="AB132" s="60"/>
      <c r="AC132" s="156"/>
      <c r="AD132" s="156"/>
      <c r="AE132" s="164"/>
      <c r="AF132" s="60"/>
      <c r="AG132" s="156"/>
      <c r="AH132" s="156"/>
      <c r="AI132" s="156"/>
      <c r="AJ132" s="156"/>
      <c r="AK132" s="164"/>
      <c r="AL132" s="60"/>
      <c r="AM132" s="156"/>
      <c r="AN132" s="53"/>
      <c r="AO132" s="157"/>
      <c r="AP132" s="156"/>
      <c r="AQ132" s="165"/>
      <c r="AR132" s="156"/>
      <c r="AS132" s="156"/>
      <c r="AT132" s="156"/>
      <c r="AU132" s="412"/>
      <c r="AV132" s="615"/>
      <c r="AW132" s="443"/>
      <c r="AX132" s="5"/>
      <c r="AY132" s="4"/>
      <c r="AZ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</row>
    <row r="133" spans="1:128" ht="10.5" customHeight="1">
      <c r="A133" s="142"/>
      <c r="B133" s="414"/>
      <c r="C133" s="411" t="str">
        <f>IFERROR(VLOOKUP($K$124&amp;D133,抽選結果!$B:$F,3,FALSE),"")</f>
        <v>栃木ウーヴァＦＣ・Ｕ－１２</v>
      </c>
      <c r="D133" s="412">
        <v>6</v>
      </c>
      <c r="E133" s="130"/>
      <c r="F133" s="132"/>
      <c r="G133" s="132"/>
      <c r="H133" s="129"/>
      <c r="I133" s="119"/>
      <c r="J133" s="121"/>
      <c r="K133" s="125"/>
      <c r="L133" s="58"/>
      <c r="M133" s="120"/>
      <c r="N133" s="124"/>
      <c r="O133" s="119"/>
      <c r="P133" s="119"/>
      <c r="Q133" s="119"/>
      <c r="R133" s="119"/>
      <c r="S133" s="120"/>
      <c r="T133" s="50"/>
      <c r="U133" s="156"/>
      <c r="V133" s="168"/>
      <c r="W133" s="180"/>
      <c r="X133" s="168"/>
      <c r="Y133" s="168"/>
      <c r="Z133" s="156"/>
      <c r="AA133" s="156"/>
      <c r="AB133" s="145"/>
      <c r="AC133" s="156"/>
      <c r="AD133" s="156"/>
      <c r="AE133" s="164"/>
      <c r="AF133" s="60"/>
      <c r="AG133" s="156"/>
      <c r="AH133" s="156"/>
      <c r="AI133" s="156"/>
      <c r="AJ133" s="156"/>
      <c r="AK133" s="164"/>
      <c r="AL133" s="60"/>
      <c r="AM133" s="156"/>
      <c r="AN133" s="53"/>
      <c r="AO133" s="157"/>
      <c r="AP133" s="156"/>
      <c r="AQ133" s="162"/>
      <c r="AR133" s="163"/>
      <c r="AS133" s="163"/>
      <c r="AT133" s="163"/>
      <c r="AU133" s="412">
        <v>3</v>
      </c>
      <c r="AV133" s="411" t="str">
        <f>IFERROR(VLOOKUP($AN$124&amp;AU133,抽選結果!$B:$F,3,FALSE),"")</f>
        <v>栃木フォルツァＳＣ</v>
      </c>
      <c r="AW133" s="443"/>
      <c r="AX133" s="5"/>
      <c r="AY133" s="4"/>
      <c r="AZ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</row>
    <row r="134" spans="1:128" ht="10.5" customHeight="1">
      <c r="A134" s="142"/>
      <c r="B134" s="414"/>
      <c r="C134" s="411"/>
      <c r="D134" s="412"/>
      <c r="E134" s="119"/>
      <c r="F134" s="119"/>
      <c r="G134" s="119"/>
      <c r="H134" s="119"/>
      <c r="I134" s="119"/>
      <c r="J134" s="121"/>
      <c r="K134" s="125"/>
      <c r="L134" s="58"/>
      <c r="M134" s="120"/>
      <c r="N134" s="124"/>
      <c r="O134" s="119"/>
      <c r="P134" s="119"/>
      <c r="Q134" s="119"/>
      <c r="R134" s="119"/>
      <c r="S134" s="120"/>
      <c r="T134" s="50"/>
      <c r="U134" s="156"/>
      <c r="V134" s="168"/>
      <c r="W134" s="180"/>
      <c r="X134" s="168"/>
      <c r="Y134" s="168"/>
      <c r="Z134" s="156"/>
      <c r="AA134" s="156"/>
      <c r="AB134" s="60"/>
      <c r="AC134" s="156"/>
      <c r="AD134" s="156"/>
      <c r="AE134" s="164"/>
      <c r="AF134" s="60"/>
      <c r="AG134" s="156"/>
      <c r="AH134" s="156"/>
      <c r="AI134" s="156"/>
      <c r="AJ134" s="156"/>
      <c r="AK134" s="164"/>
      <c r="AL134" s="60"/>
      <c r="AM134" s="156"/>
      <c r="AN134" s="53"/>
      <c r="AO134" s="157"/>
      <c r="AP134" s="156"/>
      <c r="AQ134" s="156"/>
      <c r="AR134" s="156"/>
      <c r="AS134" s="156"/>
      <c r="AT134" s="156"/>
      <c r="AU134" s="412"/>
      <c r="AV134" s="411"/>
      <c r="AW134" s="443"/>
      <c r="AX134" s="5"/>
      <c r="AY134" s="4"/>
      <c r="AZ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</row>
    <row r="135" spans="1:128" ht="10.5" customHeight="1">
      <c r="A135" s="142"/>
      <c r="B135" s="414"/>
      <c r="C135" s="411" t="str">
        <f>IFERROR(VLOOKUP($K$124&amp;D135,抽選結果!$B:$F,3,FALSE),"")</f>
        <v>ＦＣ　ＳＦｉＤＡ</v>
      </c>
      <c r="D135" s="412">
        <v>7</v>
      </c>
      <c r="E135" s="118"/>
      <c r="F135" s="119"/>
      <c r="G135" s="119"/>
      <c r="H135" s="119"/>
      <c r="I135" s="119"/>
      <c r="J135" s="121"/>
      <c r="K135" s="125"/>
      <c r="L135" s="58"/>
      <c r="M135" s="120"/>
      <c r="N135" s="124"/>
      <c r="O135" s="123"/>
      <c r="P135" s="197"/>
      <c r="Q135" s="119"/>
      <c r="R135" s="119"/>
      <c r="S135" s="120"/>
      <c r="T135" s="50"/>
      <c r="U135" s="156"/>
      <c r="V135" s="168"/>
      <c r="W135" s="180"/>
      <c r="X135" s="168"/>
      <c r="Y135" s="168"/>
      <c r="Z135" s="168"/>
      <c r="AA135" s="156"/>
      <c r="AB135" s="60"/>
      <c r="AC135" s="156"/>
      <c r="AD135" s="156"/>
      <c r="AE135" s="164"/>
      <c r="AF135" s="60"/>
      <c r="AG135" s="156"/>
      <c r="AH135" s="156"/>
      <c r="AI135" s="161"/>
      <c r="AJ135" s="210"/>
      <c r="AK135" s="172"/>
      <c r="AL135" s="169"/>
      <c r="AM135" s="168"/>
      <c r="AN135" s="219"/>
      <c r="AO135" s="157"/>
      <c r="AP135" s="156"/>
      <c r="AQ135" s="156"/>
      <c r="AR135" s="156"/>
      <c r="AS135" s="156"/>
      <c r="AT135" s="156"/>
      <c r="AU135" s="412">
        <v>2</v>
      </c>
      <c r="AV135" s="411" t="str">
        <f>IFERROR(VLOOKUP($AN$124&amp;AU135,抽選結果!$B:$F,3,FALSE),"")</f>
        <v>ＡＣ　ＥＳＰＡＣＩＯ</v>
      </c>
      <c r="AW135" s="443"/>
      <c r="AX135" s="5"/>
      <c r="AY135" s="4"/>
      <c r="AZ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</row>
    <row r="136" spans="1:128" ht="10.5" customHeight="1" thickBot="1">
      <c r="A136" s="142"/>
      <c r="B136" s="414"/>
      <c r="C136" s="411"/>
      <c r="D136" s="412"/>
      <c r="E136" s="122"/>
      <c r="F136" s="123"/>
      <c r="G136" s="123"/>
      <c r="H136" s="197"/>
      <c r="I136" s="119"/>
      <c r="J136" s="121"/>
      <c r="K136" s="125"/>
      <c r="L136" s="58"/>
      <c r="M136" s="120"/>
      <c r="N136" s="124"/>
      <c r="O136" s="119"/>
      <c r="P136" s="127"/>
      <c r="Q136" s="119"/>
      <c r="R136" s="119"/>
      <c r="S136" s="120"/>
      <c r="T136" s="50"/>
      <c r="U136" s="156"/>
      <c r="V136" s="168"/>
      <c r="W136" s="180"/>
      <c r="X136" s="168"/>
      <c r="Y136" s="168"/>
      <c r="Z136" s="168"/>
      <c r="AA136" s="156"/>
      <c r="AB136" s="60"/>
      <c r="AC136" s="156"/>
      <c r="AD136" s="156"/>
      <c r="AE136" s="164"/>
      <c r="AF136" s="60"/>
      <c r="AG136" s="156"/>
      <c r="AH136" s="156"/>
      <c r="AI136" s="165"/>
      <c r="AJ136" s="168"/>
      <c r="AK136" s="172"/>
      <c r="AL136" s="169"/>
      <c r="AM136" s="168"/>
      <c r="AN136" s="219"/>
      <c r="AO136" s="157"/>
      <c r="AP136" s="156"/>
      <c r="AQ136" s="161"/>
      <c r="AR136" s="160"/>
      <c r="AS136" s="160"/>
      <c r="AT136" s="160"/>
      <c r="AU136" s="412"/>
      <c r="AV136" s="411"/>
      <c r="AW136" s="443"/>
      <c r="AX136" s="5"/>
      <c r="AY136" s="4"/>
      <c r="AZ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</row>
    <row r="137" spans="1:128" ht="10.5" customHeight="1" thickTop="1" thickBot="1">
      <c r="A137" s="142"/>
      <c r="B137" s="414"/>
      <c r="C137" s="615" t="str">
        <f>IFERROR(VLOOKUP($K$124&amp;D137,抽選結果!$B:$F,3,FALSE),"")</f>
        <v>ＦＣプリメーロ</v>
      </c>
      <c r="D137" s="412">
        <v>8</v>
      </c>
      <c r="E137" s="329"/>
      <c r="F137" s="312"/>
      <c r="G137" s="312"/>
      <c r="H137" s="330"/>
      <c r="I137" s="310"/>
      <c r="J137" s="311"/>
      <c r="K137" s="125"/>
      <c r="L137" s="58"/>
      <c r="M137" s="120"/>
      <c r="N137" s="124"/>
      <c r="O137" s="119"/>
      <c r="P137" s="127"/>
      <c r="Q137" s="119"/>
      <c r="R137" s="119"/>
      <c r="S137" s="120"/>
      <c r="T137" s="50"/>
      <c r="U137" s="156"/>
      <c r="V137" s="168"/>
      <c r="W137" s="180"/>
      <c r="X137" s="168"/>
      <c r="Y137" s="168"/>
      <c r="Z137" s="168"/>
      <c r="AA137" s="156"/>
      <c r="AB137" s="60"/>
      <c r="AC137" s="156"/>
      <c r="AD137" s="156"/>
      <c r="AE137" s="164"/>
      <c r="AF137" s="60"/>
      <c r="AG137" s="156"/>
      <c r="AH137" s="156"/>
      <c r="AI137" s="165"/>
      <c r="AJ137" s="168"/>
      <c r="AK137" s="172"/>
      <c r="AL137" s="169"/>
      <c r="AM137" s="168"/>
      <c r="AN137" s="219"/>
      <c r="AO137" s="314"/>
      <c r="AP137" s="315"/>
      <c r="AQ137" s="342"/>
      <c r="AR137" s="317"/>
      <c r="AS137" s="317"/>
      <c r="AT137" s="317"/>
      <c r="AU137" s="412">
        <v>1</v>
      </c>
      <c r="AV137" s="615" t="str">
        <f>IFERROR(VLOOKUP($AN$124&amp;AU137,抽選結果!$B:$F,3,FALSE),"")</f>
        <v>みはらサッカークラブジュニア</v>
      </c>
      <c r="AW137" s="443"/>
      <c r="AX137" s="5"/>
      <c r="AY137" s="4"/>
      <c r="AZ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</row>
    <row r="138" spans="1:128" ht="10.5" customHeight="1" thickTop="1" thickBot="1">
      <c r="A138" s="142"/>
      <c r="B138" s="415"/>
      <c r="C138" s="615"/>
      <c r="D138" s="412"/>
      <c r="E138" s="324"/>
      <c r="F138" s="310"/>
      <c r="G138" s="310"/>
      <c r="H138" s="310"/>
      <c r="I138" s="119"/>
      <c r="J138" s="124"/>
      <c r="K138" s="125"/>
      <c r="L138" s="58"/>
      <c r="M138" s="120"/>
      <c r="N138" s="124"/>
      <c r="O138" s="119"/>
      <c r="P138" s="127"/>
      <c r="Q138" s="132"/>
      <c r="R138" s="132"/>
      <c r="S138" s="131"/>
      <c r="T138" s="167"/>
      <c r="U138" s="156"/>
      <c r="V138" s="168"/>
      <c r="W138" s="180"/>
      <c r="X138" s="168"/>
      <c r="Y138" s="168"/>
      <c r="Z138" s="168"/>
      <c r="AA138" s="156"/>
      <c r="AB138" s="60"/>
      <c r="AC138" s="156"/>
      <c r="AD138" s="156"/>
      <c r="AE138" s="166"/>
      <c r="AF138" s="60"/>
      <c r="AG138" s="156"/>
      <c r="AH138" s="156"/>
      <c r="AI138" s="165"/>
      <c r="AJ138" s="168"/>
      <c r="AK138" s="172"/>
      <c r="AL138" s="169"/>
      <c r="AM138" s="168"/>
      <c r="AN138" s="219"/>
      <c r="AO138" s="164"/>
      <c r="AP138" s="156"/>
      <c r="AQ138" s="156"/>
      <c r="AR138" s="156"/>
      <c r="AS138" s="156"/>
      <c r="AT138" s="156"/>
      <c r="AU138" s="412"/>
      <c r="AV138" s="615"/>
      <c r="AW138" s="444"/>
      <c r="AX138" s="5"/>
      <c r="AY138" s="4"/>
      <c r="AZ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</row>
    <row r="139" spans="1:128" ht="10.5" customHeight="1" thickTop="1" thickBot="1">
      <c r="A139" s="142"/>
      <c r="B139" s="413" t="s">
        <v>670</v>
      </c>
      <c r="C139" s="441" t="str">
        <f>IFERROR(VLOOKUP($K$143&amp;D139,抽選結果!$B:$F,3,FALSE),"")</f>
        <v>清原サッカースポーツ少年団</v>
      </c>
      <c r="D139" s="412">
        <v>1</v>
      </c>
      <c r="E139" s="329"/>
      <c r="F139" s="312"/>
      <c r="G139" s="312"/>
      <c r="H139" s="312"/>
      <c r="I139" s="119"/>
      <c r="J139" s="121"/>
      <c r="K139" s="610"/>
      <c r="L139" s="310"/>
      <c r="M139" s="352"/>
      <c r="N139" s="124"/>
      <c r="O139" s="119"/>
      <c r="P139" s="127"/>
      <c r="Q139" s="119"/>
      <c r="R139" s="119"/>
      <c r="S139" s="120"/>
      <c r="T139" s="60"/>
      <c r="U139" s="156"/>
      <c r="V139" s="168"/>
      <c r="W139" s="180"/>
      <c r="X139" s="168"/>
      <c r="Y139" s="168"/>
      <c r="Z139" s="168"/>
      <c r="AA139" s="156"/>
      <c r="AB139" s="60"/>
      <c r="AC139" s="156"/>
      <c r="AD139" s="168"/>
      <c r="AE139" s="157"/>
      <c r="AF139" s="159"/>
      <c r="AG139" s="160"/>
      <c r="AH139" s="178"/>
      <c r="AI139" s="165"/>
      <c r="AJ139" s="168"/>
      <c r="AK139" s="172"/>
      <c r="AL139" s="169"/>
      <c r="AM139" s="390"/>
      <c r="AN139" s="391"/>
      <c r="AO139" s="624"/>
      <c r="AP139" s="156"/>
      <c r="AQ139" s="156"/>
      <c r="AR139" s="156"/>
      <c r="AS139" s="156"/>
      <c r="AT139" s="156"/>
      <c r="AU139" s="412">
        <v>8</v>
      </c>
      <c r="AV139" s="411" t="str">
        <f>IFERROR(VLOOKUP($AN$143&amp;AU139,抽選結果!$B:$F,3,FALSE),"")</f>
        <v>ともぞうサッカークラブ　Ｂ</v>
      </c>
      <c r="AW139" s="442" t="str">
        <f>IFERROR(VLOOKUP("IJ",抽選結果!$C:$F,4,FALSE)&amp;"A","")</f>
        <v>佐野市運動公園ハートフル保険フィールド（第2多目的球技場）A</v>
      </c>
      <c r="AX139" s="5"/>
      <c r="AY139" s="4"/>
      <c r="AZ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</row>
    <row r="140" spans="1:128" ht="10.5" customHeight="1" thickTop="1" thickBot="1">
      <c r="A140" s="142"/>
      <c r="B140" s="414"/>
      <c r="C140" s="441"/>
      <c r="D140" s="412"/>
      <c r="E140" s="302"/>
      <c r="F140" s="119"/>
      <c r="G140" s="119"/>
      <c r="H140" s="119"/>
      <c r="I140" s="346"/>
      <c r="J140" s="609"/>
      <c r="K140" s="611"/>
      <c r="L140" s="119"/>
      <c r="M140" s="643"/>
      <c r="N140" s="124"/>
      <c r="O140" s="119"/>
      <c r="P140" s="127"/>
      <c r="Q140" s="119"/>
      <c r="R140" s="119"/>
      <c r="S140" s="120"/>
      <c r="T140" s="60"/>
      <c r="U140" s="156"/>
      <c r="V140" s="168"/>
      <c r="W140" s="180"/>
      <c r="X140" s="168"/>
      <c r="Y140" s="168"/>
      <c r="Z140" s="168"/>
      <c r="AA140" s="156"/>
      <c r="AB140" s="60"/>
      <c r="AC140" s="156"/>
      <c r="AD140" s="168"/>
      <c r="AE140" s="157"/>
      <c r="AF140" s="60"/>
      <c r="AG140" s="156"/>
      <c r="AH140" s="156"/>
      <c r="AI140" s="165"/>
      <c r="AJ140" s="168"/>
      <c r="AK140" s="172"/>
      <c r="AL140" s="169"/>
      <c r="AM140" s="171"/>
      <c r="AN140" s="219"/>
      <c r="AO140" s="625"/>
      <c r="AP140" s="317"/>
      <c r="AQ140" s="161"/>
      <c r="AR140" s="160"/>
      <c r="AS140" s="160"/>
      <c r="AT140" s="160"/>
      <c r="AU140" s="412"/>
      <c r="AV140" s="411"/>
      <c r="AW140" s="443"/>
      <c r="AX140" s="5"/>
      <c r="AY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</row>
    <row r="141" spans="1:128" ht="10.5" customHeight="1" thickTop="1" thickBot="1">
      <c r="A141" s="142"/>
      <c r="B141" s="414"/>
      <c r="C141" s="411" t="str">
        <f>IFERROR(VLOOKUP($K$143&amp;D141,抽選結果!$B:$F,3,FALSE),"")</f>
        <v>東那須野ＦＣフェニックス</v>
      </c>
      <c r="D141" s="412">
        <v>2</v>
      </c>
      <c r="E141" s="130"/>
      <c r="F141" s="132"/>
      <c r="G141" s="132"/>
      <c r="H141" s="129"/>
      <c r="I141" s="119"/>
      <c r="J141" s="121"/>
      <c r="K141" s="125"/>
      <c r="L141" s="119"/>
      <c r="M141" s="352"/>
      <c r="N141" s="124"/>
      <c r="O141" s="119"/>
      <c r="P141" s="127"/>
      <c r="Q141" s="119"/>
      <c r="R141" s="119"/>
      <c r="S141" s="120"/>
      <c r="T141" s="60"/>
      <c r="U141" s="156"/>
      <c r="V141" s="168"/>
      <c r="W141" s="180"/>
      <c r="X141" s="168"/>
      <c r="Y141" s="168"/>
      <c r="Z141" s="168"/>
      <c r="AA141" s="156"/>
      <c r="AB141" s="60"/>
      <c r="AC141" s="156"/>
      <c r="AD141" s="168"/>
      <c r="AE141" s="157"/>
      <c r="AF141" s="60"/>
      <c r="AG141" s="156"/>
      <c r="AH141" s="156"/>
      <c r="AI141" s="165"/>
      <c r="AJ141" s="168"/>
      <c r="AK141" s="172"/>
      <c r="AL141" s="169"/>
      <c r="AM141" s="171"/>
      <c r="AN141" s="219"/>
      <c r="AO141" s="157"/>
      <c r="AP141" s="156"/>
      <c r="AQ141" s="342"/>
      <c r="AR141" s="317"/>
      <c r="AS141" s="317"/>
      <c r="AT141" s="317"/>
      <c r="AU141" s="412">
        <v>7</v>
      </c>
      <c r="AV141" s="615" t="str">
        <f>IFERROR(VLOOKUP($AN$143&amp;AU141,抽選結果!$B:$F,3,FALSE),"")</f>
        <v>ヴェルフェ矢板Ｕ－１２・ｂｌａｎｃ</v>
      </c>
      <c r="AW141" s="443"/>
      <c r="AX141" s="5"/>
      <c r="AY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</row>
    <row r="142" spans="1:128" ht="10.5" customHeight="1" thickTop="1">
      <c r="A142" s="142"/>
      <c r="B142" s="414"/>
      <c r="C142" s="411"/>
      <c r="D142" s="412"/>
      <c r="E142" s="118"/>
      <c r="F142" s="119"/>
      <c r="G142" s="119"/>
      <c r="H142" s="119"/>
      <c r="I142" s="119"/>
      <c r="J142" s="121"/>
      <c r="K142" s="125"/>
      <c r="L142" s="119"/>
      <c r="M142" s="352"/>
      <c r="N142" s="124"/>
      <c r="O142" s="119"/>
      <c r="P142" s="127"/>
      <c r="Q142" s="119"/>
      <c r="R142" s="119"/>
      <c r="S142" s="120"/>
      <c r="T142" s="60"/>
      <c r="U142" s="156"/>
      <c r="V142" s="168"/>
      <c r="W142" s="180"/>
      <c r="X142" s="168"/>
      <c r="Y142" s="168"/>
      <c r="Z142" s="168"/>
      <c r="AA142" s="156"/>
      <c r="AB142" s="60"/>
      <c r="AC142" s="156"/>
      <c r="AD142" s="156"/>
      <c r="AE142" s="157"/>
      <c r="AF142" s="60"/>
      <c r="AG142" s="156"/>
      <c r="AH142" s="156"/>
      <c r="AI142" s="165"/>
      <c r="AJ142" s="168"/>
      <c r="AK142" s="172"/>
      <c r="AL142" s="169"/>
      <c r="AM142" s="171"/>
      <c r="AN142" s="219"/>
      <c r="AO142" s="157"/>
      <c r="AP142" s="156"/>
      <c r="AQ142" s="156"/>
      <c r="AR142" s="156"/>
      <c r="AS142" s="156"/>
      <c r="AT142" s="156"/>
      <c r="AU142" s="412"/>
      <c r="AV142" s="615"/>
      <c r="AW142" s="443"/>
      <c r="AX142" s="5"/>
      <c r="AY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</row>
    <row r="143" spans="1:128" ht="10.5" customHeight="1" thickBot="1">
      <c r="A143" s="142"/>
      <c r="B143" s="414"/>
      <c r="C143" s="615" t="str">
        <f>IFERROR(VLOOKUP($K$143&amp;D143,抽選結果!$B:$F,3,FALSE),"")</f>
        <v>ＪスポーツＦＣ</v>
      </c>
      <c r="D143" s="412">
        <v>3</v>
      </c>
      <c r="E143" s="118"/>
      <c r="F143" s="119"/>
      <c r="G143" s="119"/>
      <c r="H143" s="119"/>
      <c r="I143" s="119"/>
      <c r="J143" s="121"/>
      <c r="K143" s="416" t="s">
        <v>96</v>
      </c>
      <c r="L143" s="119"/>
      <c r="M143" s="346"/>
      <c r="N143" s="313"/>
      <c r="O143" s="119"/>
      <c r="P143" s="127"/>
      <c r="Q143" s="119"/>
      <c r="R143" s="119"/>
      <c r="S143" s="120"/>
      <c r="T143" s="60"/>
      <c r="U143" s="156"/>
      <c r="V143" s="168"/>
      <c r="W143" s="180"/>
      <c r="X143" s="168"/>
      <c r="Y143" s="168"/>
      <c r="Z143" s="168"/>
      <c r="AA143" s="156"/>
      <c r="AB143" s="60"/>
      <c r="AC143" s="156"/>
      <c r="AD143" s="168"/>
      <c r="AE143" s="157"/>
      <c r="AF143" s="60"/>
      <c r="AG143" s="156"/>
      <c r="AH143" s="156"/>
      <c r="AI143" s="165"/>
      <c r="AJ143" s="168"/>
      <c r="AK143" s="395"/>
      <c r="AL143" s="396"/>
      <c r="AM143" s="171"/>
      <c r="AN143" s="417" t="s">
        <v>195</v>
      </c>
      <c r="AO143" s="157"/>
      <c r="AP143" s="156"/>
      <c r="AQ143" s="156"/>
      <c r="AR143" s="156"/>
      <c r="AS143" s="156"/>
      <c r="AT143" s="156"/>
      <c r="AU143" s="412">
        <v>6</v>
      </c>
      <c r="AV143" s="615" t="str">
        <f>IFERROR(VLOOKUP($AN$143&amp;AU143,抽選結果!$B:$F,3,FALSE),"")</f>
        <v>今市ＦＣプログレス</v>
      </c>
      <c r="AW143" s="443"/>
      <c r="AX143" s="5"/>
      <c r="AY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</row>
    <row r="144" spans="1:128" ht="10.5" customHeight="1" thickTop="1">
      <c r="A144" s="142"/>
      <c r="B144" s="414"/>
      <c r="C144" s="615"/>
      <c r="D144" s="412"/>
      <c r="E144" s="324"/>
      <c r="F144" s="310"/>
      <c r="G144" s="310"/>
      <c r="H144" s="325"/>
      <c r="I144" s="119"/>
      <c r="J144" s="121"/>
      <c r="K144" s="416"/>
      <c r="L144" s="127"/>
      <c r="M144" s="120"/>
      <c r="N144" s="121"/>
      <c r="O144" s="119"/>
      <c r="P144" s="127"/>
      <c r="Q144" s="119"/>
      <c r="R144" s="119"/>
      <c r="S144" s="120"/>
      <c r="T144" s="60"/>
      <c r="U144" s="156"/>
      <c r="V144" s="168"/>
      <c r="W144" s="180"/>
      <c r="X144" s="168"/>
      <c r="Y144" s="168"/>
      <c r="Z144" s="168"/>
      <c r="AA144" s="156"/>
      <c r="AB144" s="60"/>
      <c r="AC144" s="156"/>
      <c r="AD144" s="168"/>
      <c r="AE144" s="157"/>
      <c r="AF144" s="60"/>
      <c r="AG144" s="156"/>
      <c r="AH144" s="156"/>
      <c r="AI144" s="165"/>
      <c r="AJ144" s="168"/>
      <c r="AK144" s="180"/>
      <c r="AL144" s="626"/>
      <c r="AM144" s="168"/>
      <c r="AN144" s="417"/>
      <c r="AO144" s="157"/>
      <c r="AP144" s="156"/>
      <c r="AQ144" s="338"/>
      <c r="AR144" s="315"/>
      <c r="AS144" s="315"/>
      <c r="AT144" s="315"/>
      <c r="AU144" s="412"/>
      <c r="AV144" s="615"/>
      <c r="AW144" s="443"/>
      <c r="AX144" s="5"/>
      <c r="AY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</row>
    <row r="145" spans="1:128" ht="10.5" customHeight="1" thickBot="1">
      <c r="A145" s="142"/>
      <c r="B145" s="414"/>
      <c r="C145" s="411" t="str">
        <f>IFERROR(VLOOKUP($K$143&amp;D145,抽選結果!$B:$F,3,FALSE),"")</f>
        <v>益子ＳＣ</v>
      </c>
      <c r="D145" s="412">
        <v>4</v>
      </c>
      <c r="E145" s="302"/>
      <c r="F145" s="119"/>
      <c r="G145" s="119"/>
      <c r="H145" s="355"/>
      <c r="I145" s="119"/>
      <c r="J145" s="121"/>
      <c r="K145" s="119"/>
      <c r="L145" s="127"/>
      <c r="M145" s="120"/>
      <c r="N145" s="121"/>
      <c r="O145" s="119"/>
      <c r="P145" s="127"/>
      <c r="Q145" s="119"/>
      <c r="R145" s="119"/>
      <c r="S145" s="120"/>
      <c r="T145" s="60"/>
      <c r="U145" s="156"/>
      <c r="V145" s="168"/>
      <c r="W145" s="180"/>
      <c r="X145" s="168"/>
      <c r="Y145" s="168"/>
      <c r="Z145" s="168"/>
      <c r="AA145" s="156"/>
      <c r="AB145" s="60"/>
      <c r="AC145" s="156"/>
      <c r="AD145" s="168"/>
      <c r="AE145" s="157"/>
      <c r="AF145" s="60"/>
      <c r="AG145" s="156"/>
      <c r="AH145" s="156"/>
      <c r="AI145" s="165"/>
      <c r="AJ145" s="168"/>
      <c r="AK145" s="180"/>
      <c r="AL145" s="627"/>
      <c r="AM145" s="168"/>
      <c r="AN145" s="168"/>
      <c r="AO145" s="157"/>
      <c r="AP145" s="156"/>
      <c r="AQ145" s="356"/>
      <c r="AR145" s="156"/>
      <c r="AS145" s="156"/>
      <c r="AT145" s="156"/>
      <c r="AU145" s="412">
        <v>5</v>
      </c>
      <c r="AV145" s="411" t="str">
        <f>IFERROR(VLOOKUP($AN$143&amp;AU145,抽選結果!$B:$F,3,FALSE),"")</f>
        <v>国本ジュニアサッカークラブ</v>
      </c>
      <c r="AW145" s="443"/>
      <c r="AX145" s="5"/>
      <c r="AY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</row>
    <row r="146" spans="1:128" ht="10.5" customHeight="1" thickTop="1" thickBot="1">
      <c r="A146" s="142"/>
      <c r="B146" s="414"/>
      <c r="C146" s="411"/>
      <c r="D146" s="412"/>
      <c r="E146" s="122"/>
      <c r="F146" s="123"/>
      <c r="G146" s="128"/>
      <c r="H146" s="129"/>
      <c r="I146" s="310"/>
      <c r="J146" s="311"/>
      <c r="K146" s="119"/>
      <c r="L146" s="127"/>
      <c r="M146" s="120"/>
      <c r="N146" s="121"/>
      <c r="O146" s="119"/>
      <c r="P146" s="127"/>
      <c r="Q146" s="119"/>
      <c r="R146" s="119"/>
      <c r="S146" s="120"/>
      <c r="T146" s="60"/>
      <c r="U146" s="156"/>
      <c r="V146" s="156"/>
      <c r="W146" s="157"/>
      <c r="X146" s="156"/>
      <c r="Y146" s="156"/>
      <c r="Z146" s="168"/>
      <c r="AA146" s="156"/>
      <c r="AB146" s="60"/>
      <c r="AC146" s="156"/>
      <c r="AD146" s="168"/>
      <c r="AE146" s="157"/>
      <c r="AF146" s="60"/>
      <c r="AG146" s="156"/>
      <c r="AH146" s="156"/>
      <c r="AI146" s="165"/>
      <c r="AJ146" s="168"/>
      <c r="AK146" s="180"/>
      <c r="AL146" s="627"/>
      <c r="AM146" s="168"/>
      <c r="AN146" s="168"/>
      <c r="AO146" s="314"/>
      <c r="AP146" s="315"/>
      <c r="AQ146" s="165"/>
      <c r="AR146" s="156"/>
      <c r="AS146" s="161"/>
      <c r="AT146" s="160"/>
      <c r="AU146" s="412"/>
      <c r="AV146" s="411"/>
      <c r="AW146" s="443"/>
      <c r="AX146" s="5"/>
      <c r="AY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</row>
    <row r="147" spans="1:128" ht="10.5" customHeight="1" thickTop="1" thickBot="1">
      <c r="A147" s="142"/>
      <c r="B147" s="414"/>
      <c r="C147" s="411" t="str">
        <f>IFERROR(VLOOKUP($K$143&amp;D147,抽選結果!$B:$F,3,FALSE),"")</f>
        <v>昭和戸祭・細谷サッカークラブ</v>
      </c>
      <c r="D147" s="412">
        <v>5</v>
      </c>
      <c r="E147" s="329"/>
      <c r="F147" s="330"/>
      <c r="G147" s="332"/>
      <c r="H147" s="310"/>
      <c r="I147" s="119"/>
      <c r="J147" s="124"/>
      <c r="K147" s="119"/>
      <c r="L147" s="127"/>
      <c r="M147" s="120"/>
      <c r="N147" s="121"/>
      <c r="O147" s="119"/>
      <c r="P147" s="127"/>
      <c r="Q147" s="119"/>
      <c r="R147" s="119"/>
      <c r="S147" s="120"/>
      <c r="T147" s="60"/>
      <c r="U147" s="156"/>
      <c r="V147" s="156"/>
      <c r="W147" s="157"/>
      <c r="X147" s="156"/>
      <c r="Y147" s="156"/>
      <c r="Z147" s="168"/>
      <c r="AA147" s="156"/>
      <c r="AB147" s="60"/>
      <c r="AC147" s="156"/>
      <c r="AD147" s="168"/>
      <c r="AE147" s="157"/>
      <c r="AF147" s="60"/>
      <c r="AG147" s="156"/>
      <c r="AH147" s="156"/>
      <c r="AI147" s="165"/>
      <c r="AJ147" s="168"/>
      <c r="AK147" s="180"/>
      <c r="AL147" s="627"/>
      <c r="AM147" s="168"/>
      <c r="AN147" s="168"/>
      <c r="AO147" s="164"/>
      <c r="AP147" s="156"/>
      <c r="AQ147" s="315"/>
      <c r="AR147" s="341"/>
      <c r="AS147" s="342"/>
      <c r="AT147" s="317"/>
      <c r="AU147" s="412">
        <v>4</v>
      </c>
      <c r="AV147" s="411" t="str">
        <f>IFERROR(VLOOKUP($AN$143&amp;AU147,抽選結果!$B:$F,3,FALSE),"")</f>
        <v>宇都宮フットボールクラブジュニア</v>
      </c>
      <c r="AW147" s="443"/>
      <c r="AX147" s="5"/>
      <c r="AY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</row>
    <row r="148" spans="1:128" ht="10.5" customHeight="1" thickTop="1" thickBot="1">
      <c r="A148" s="142"/>
      <c r="B148" s="414"/>
      <c r="C148" s="411"/>
      <c r="D148" s="412"/>
      <c r="E148" s="118"/>
      <c r="F148" s="119"/>
      <c r="G148" s="119"/>
      <c r="H148" s="119"/>
      <c r="I148" s="119"/>
      <c r="J148" s="124"/>
      <c r="K148" s="312"/>
      <c r="L148" s="388"/>
      <c r="M148" s="120"/>
      <c r="N148" s="121"/>
      <c r="O148" s="119"/>
      <c r="P148" s="127"/>
      <c r="Q148" s="119"/>
      <c r="R148" s="119"/>
      <c r="S148" s="120"/>
      <c r="T148" s="60"/>
      <c r="U148" s="156"/>
      <c r="V148" s="156"/>
      <c r="W148" s="157"/>
      <c r="X148" s="156"/>
      <c r="Y148" s="156"/>
      <c r="Z148" s="156"/>
      <c r="AA148" s="156"/>
      <c r="AB148" s="60"/>
      <c r="AC148" s="156"/>
      <c r="AD148" s="168"/>
      <c r="AE148" s="157"/>
      <c r="AF148" s="60"/>
      <c r="AG148" s="156"/>
      <c r="AH148" s="156"/>
      <c r="AI148" s="165"/>
      <c r="AJ148" s="168"/>
      <c r="AK148" s="180"/>
      <c r="AL148" s="627"/>
      <c r="AM148" s="392"/>
      <c r="AN148" s="392"/>
      <c r="AO148" s="164"/>
      <c r="AP148" s="156"/>
      <c r="AQ148" s="156"/>
      <c r="AR148" s="156"/>
      <c r="AS148" s="156"/>
      <c r="AT148" s="156"/>
      <c r="AU148" s="412"/>
      <c r="AV148" s="411"/>
      <c r="AW148" s="443"/>
      <c r="AX148" s="5"/>
      <c r="AY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</row>
    <row r="149" spans="1:128" ht="10.5" customHeight="1" thickTop="1">
      <c r="A149" s="142"/>
      <c r="B149" s="414"/>
      <c r="C149" s="411" t="str">
        <f>IFERROR(VLOOKUP($K$143&amp;D149,抽選結果!$B:$F,3,FALSE),"")</f>
        <v>緑が丘ＹＦＣサッカー教室</v>
      </c>
      <c r="D149" s="412">
        <v>6</v>
      </c>
      <c r="E149" s="118"/>
      <c r="F149" s="119"/>
      <c r="G149" s="119"/>
      <c r="H149" s="119"/>
      <c r="I149" s="119"/>
      <c r="J149" s="121"/>
      <c r="K149" s="332"/>
      <c r="L149" s="58"/>
      <c r="M149" s="120"/>
      <c r="N149" s="121"/>
      <c r="O149" s="119"/>
      <c r="P149" s="127"/>
      <c r="Q149" s="119"/>
      <c r="R149" s="119"/>
      <c r="S149" s="120"/>
      <c r="T149" s="60"/>
      <c r="U149" s="156"/>
      <c r="V149" s="156"/>
      <c r="W149" s="157"/>
      <c r="X149" s="156"/>
      <c r="Y149" s="156"/>
      <c r="Z149" s="156"/>
      <c r="AA149" s="156"/>
      <c r="AB149" s="60"/>
      <c r="AC149" s="156"/>
      <c r="AD149" s="168"/>
      <c r="AE149" s="157"/>
      <c r="AF149" s="60"/>
      <c r="AG149" s="156"/>
      <c r="AH149" s="156"/>
      <c r="AI149" s="165"/>
      <c r="AJ149" s="168"/>
      <c r="AK149" s="180"/>
      <c r="AL149" s="169"/>
      <c r="AM149" s="168"/>
      <c r="AN149" s="168"/>
      <c r="AO149" s="624"/>
      <c r="AP149" s="156"/>
      <c r="AQ149" s="156"/>
      <c r="AR149" s="156"/>
      <c r="AS149" s="156"/>
      <c r="AT149" s="156"/>
      <c r="AU149" s="412">
        <v>3</v>
      </c>
      <c r="AV149" s="411" t="str">
        <f>IFERROR(VLOOKUP($AN$143&amp;AU149,抽選結果!$B:$F,3,FALSE),"")</f>
        <v>葛生ＦＣ</v>
      </c>
      <c r="AW149" s="443"/>
      <c r="AX149" s="5"/>
      <c r="AY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</row>
    <row r="150" spans="1:128" ht="10.5" customHeight="1" thickBot="1">
      <c r="A150" s="142"/>
      <c r="B150" s="414"/>
      <c r="C150" s="411"/>
      <c r="D150" s="412"/>
      <c r="E150" s="122"/>
      <c r="F150" s="123"/>
      <c r="G150" s="128"/>
      <c r="H150" s="132"/>
      <c r="I150" s="119"/>
      <c r="J150" s="121"/>
      <c r="K150" s="614"/>
      <c r="L150" s="58"/>
      <c r="M150" s="120"/>
      <c r="N150" s="121"/>
      <c r="O150" s="119"/>
      <c r="P150" s="127"/>
      <c r="Q150" s="119"/>
      <c r="R150" s="119"/>
      <c r="S150" s="120"/>
      <c r="T150" s="60"/>
      <c r="U150" s="156"/>
      <c r="V150" s="156"/>
      <c r="W150" s="157"/>
      <c r="X150" s="156"/>
      <c r="Y150" s="156"/>
      <c r="Z150" s="156"/>
      <c r="AA150" s="156"/>
      <c r="AB150" s="60"/>
      <c r="AC150" s="156"/>
      <c r="AD150" s="168"/>
      <c r="AE150" s="157"/>
      <c r="AF150" s="60"/>
      <c r="AG150" s="156"/>
      <c r="AH150" s="156"/>
      <c r="AI150" s="165"/>
      <c r="AJ150" s="168"/>
      <c r="AK150" s="180"/>
      <c r="AL150" s="169"/>
      <c r="AM150" s="168"/>
      <c r="AN150" s="168"/>
      <c r="AO150" s="624"/>
      <c r="AP150" s="156"/>
      <c r="AQ150" s="156"/>
      <c r="AR150" s="156"/>
      <c r="AS150" s="161"/>
      <c r="AT150" s="160"/>
      <c r="AU150" s="412"/>
      <c r="AV150" s="411"/>
      <c r="AW150" s="443"/>
      <c r="AX150" s="5"/>
      <c r="AY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</row>
    <row r="151" spans="1:128" ht="10.5" customHeight="1" thickTop="1" thickBot="1">
      <c r="A151" s="142"/>
      <c r="B151" s="414"/>
      <c r="C151" s="411" t="str">
        <f>IFERROR(VLOOKUP($K$143&amp;D151,抽選結果!$B:$F,3,FALSE),"")</f>
        <v>ＦＣ　ＷＩＬＬＥ</v>
      </c>
      <c r="D151" s="412">
        <v>7</v>
      </c>
      <c r="E151" s="329"/>
      <c r="F151" s="330"/>
      <c r="G151" s="332"/>
      <c r="H151" s="333"/>
      <c r="I151" s="312"/>
      <c r="J151" s="609"/>
      <c r="K151" s="614"/>
      <c r="L151" s="58"/>
      <c r="M151" s="120"/>
      <c r="N151" s="121"/>
      <c r="O151" s="119"/>
      <c r="P151" s="127"/>
      <c r="Q151" s="119"/>
      <c r="R151" s="119"/>
      <c r="S151" s="120"/>
      <c r="T151" s="60"/>
      <c r="U151" s="156"/>
      <c r="V151" s="156"/>
      <c r="W151" s="157"/>
      <c r="X151" s="156"/>
      <c r="Y151" s="156"/>
      <c r="Z151" s="156"/>
      <c r="AA151" s="156"/>
      <c r="AB151" s="60"/>
      <c r="AC151" s="156"/>
      <c r="AD151" s="168"/>
      <c r="AE151" s="157"/>
      <c r="AF151" s="60"/>
      <c r="AG151" s="156"/>
      <c r="AH151" s="156"/>
      <c r="AI151" s="165"/>
      <c r="AJ151" s="168"/>
      <c r="AK151" s="180"/>
      <c r="AL151" s="169"/>
      <c r="AM151" s="168"/>
      <c r="AN151" s="168"/>
      <c r="AO151" s="625"/>
      <c r="AP151" s="317"/>
      <c r="AQ151" s="357"/>
      <c r="AR151" s="315"/>
      <c r="AS151" s="342"/>
      <c r="AT151" s="317"/>
      <c r="AU151" s="412">
        <v>2</v>
      </c>
      <c r="AV151" s="411" t="str">
        <f>IFERROR(VLOOKUP($AN$143&amp;AU151,抽選結果!$B:$F,3,FALSE),"")</f>
        <v>栃木ユナイテッド</v>
      </c>
      <c r="AW151" s="443"/>
      <c r="AX151" s="5"/>
      <c r="AY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</row>
    <row r="152" spans="1:128" ht="10.5" customHeight="1" thickTop="1">
      <c r="A152" s="142"/>
      <c r="B152" s="414"/>
      <c r="C152" s="411"/>
      <c r="D152" s="412"/>
      <c r="E152" s="118"/>
      <c r="F152" s="119"/>
      <c r="G152" s="119"/>
      <c r="H152" s="119"/>
      <c r="I152" s="348"/>
      <c r="J152" s="121"/>
      <c r="K152" s="119"/>
      <c r="L152" s="61"/>
      <c r="M152" s="120"/>
      <c r="N152" s="121"/>
      <c r="O152" s="119"/>
      <c r="P152" s="127"/>
      <c r="Q152" s="119"/>
      <c r="R152" s="119"/>
      <c r="S152" s="120"/>
      <c r="T152" s="60"/>
      <c r="U152" s="156"/>
      <c r="V152" s="156"/>
      <c r="W152" s="157"/>
      <c r="X152" s="156"/>
      <c r="Y152" s="156"/>
      <c r="Z152" s="156"/>
      <c r="AA152" s="156"/>
      <c r="AB152" s="60"/>
      <c r="AC152" s="156"/>
      <c r="AD152" s="168"/>
      <c r="AE152" s="157"/>
      <c r="AF152" s="60"/>
      <c r="AG152" s="156"/>
      <c r="AH152" s="156"/>
      <c r="AI152" s="165"/>
      <c r="AJ152" s="168"/>
      <c r="AK152" s="180"/>
      <c r="AL152" s="169"/>
      <c r="AM152" s="168"/>
      <c r="AN152" s="168"/>
      <c r="AO152" s="157"/>
      <c r="AP152" s="156"/>
      <c r="AQ152" s="356"/>
      <c r="AR152" s="156"/>
      <c r="AS152" s="156"/>
      <c r="AT152" s="156"/>
      <c r="AU152" s="412"/>
      <c r="AV152" s="411"/>
      <c r="AW152" s="443"/>
      <c r="AX152" s="5"/>
      <c r="AY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</row>
    <row r="153" spans="1:128" ht="10.5" customHeight="1" thickBot="1">
      <c r="A153" s="142"/>
      <c r="B153" s="414"/>
      <c r="C153" s="615" t="str">
        <f>IFERROR(VLOOKUP($K$143&amp;D153,抽選結果!$B:$F,3,FALSE),"")</f>
        <v>祖母井クラブ</v>
      </c>
      <c r="D153" s="412">
        <v>8</v>
      </c>
      <c r="E153" s="329"/>
      <c r="F153" s="312"/>
      <c r="G153" s="312"/>
      <c r="H153" s="312"/>
      <c r="I153" s="352"/>
      <c r="J153" s="121"/>
      <c r="K153" s="119"/>
      <c r="L153" s="61"/>
      <c r="M153" s="120"/>
      <c r="N153" s="121"/>
      <c r="O153" s="119"/>
      <c r="P153" s="127"/>
      <c r="Q153" s="119"/>
      <c r="R153" s="119"/>
      <c r="S153" s="120"/>
      <c r="T153" s="60"/>
      <c r="U153" s="156"/>
      <c r="V153" s="156"/>
      <c r="W153" s="157"/>
      <c r="X153" s="156"/>
      <c r="Y153" s="156"/>
      <c r="Z153" s="156"/>
      <c r="AA153" s="156"/>
      <c r="AB153" s="60"/>
      <c r="AC153" s="156"/>
      <c r="AD153" s="168"/>
      <c r="AE153" s="157"/>
      <c r="AF153" s="60"/>
      <c r="AG153" s="156"/>
      <c r="AH153" s="156"/>
      <c r="AI153" s="165"/>
      <c r="AJ153" s="168"/>
      <c r="AK153" s="180"/>
      <c r="AL153" s="169"/>
      <c r="AM153" s="61"/>
      <c r="AN153" s="168"/>
      <c r="AO153" s="157"/>
      <c r="AP153" s="156"/>
      <c r="AQ153" s="342"/>
      <c r="AR153" s="317"/>
      <c r="AS153" s="317"/>
      <c r="AT153" s="317"/>
      <c r="AU153" s="412">
        <v>1</v>
      </c>
      <c r="AV153" s="441" t="str">
        <f>IFERROR(VLOOKUP($AN$143&amp;AU153,抽選結果!$B:$F,3,FALSE),"")</f>
        <v>ＦＣみらい　Ｐ</v>
      </c>
      <c r="AW153" s="443"/>
      <c r="AX153" s="5"/>
      <c r="AY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</row>
    <row r="154" spans="1:128" ht="10.5" customHeight="1" thickTop="1" thickBot="1">
      <c r="A154" s="142"/>
      <c r="B154" s="415"/>
      <c r="C154" s="615"/>
      <c r="D154" s="412"/>
      <c r="E154" s="118"/>
      <c r="F154" s="119"/>
      <c r="G154" s="119"/>
      <c r="H154" s="119"/>
      <c r="I154" s="119"/>
      <c r="J154" s="121"/>
      <c r="K154" s="119"/>
      <c r="L154" s="58"/>
      <c r="M154" s="120"/>
      <c r="N154" s="121"/>
      <c r="O154" s="119"/>
      <c r="P154" s="127"/>
      <c r="Q154" s="119"/>
      <c r="R154" s="119"/>
      <c r="S154" s="120"/>
      <c r="T154" s="153"/>
      <c r="U154" s="154"/>
      <c r="V154" s="154"/>
      <c r="W154" s="150"/>
      <c r="X154" s="154"/>
      <c r="Y154" s="154"/>
      <c r="Z154" s="156"/>
      <c r="AA154" s="156"/>
      <c r="AB154" s="60"/>
      <c r="AC154" s="156"/>
      <c r="AD154" s="156"/>
      <c r="AE154" s="157"/>
      <c r="AF154" s="60"/>
      <c r="AG154" s="156"/>
      <c r="AH154" s="156"/>
      <c r="AI154" s="165"/>
      <c r="AJ154" s="168"/>
      <c r="AK154" s="180"/>
      <c r="AL154" s="169"/>
      <c r="AM154" s="61"/>
      <c r="AN154" s="168"/>
      <c r="AO154" s="157"/>
      <c r="AP154" s="156"/>
      <c r="AQ154" s="156"/>
      <c r="AR154" s="156"/>
      <c r="AS154" s="156"/>
      <c r="AT154" s="156"/>
      <c r="AU154" s="412"/>
      <c r="AV154" s="441"/>
      <c r="AW154" s="444"/>
      <c r="AX154" s="5"/>
      <c r="AY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</row>
    <row r="155" spans="1:128" ht="10.5" customHeight="1">
      <c r="A155" s="142"/>
      <c r="B155" s="51"/>
      <c r="C155" s="408" t="s">
        <v>350</v>
      </c>
      <c r="D155" s="409" t="s">
        <v>36</v>
      </c>
      <c r="E155" s="130"/>
      <c r="F155" s="132"/>
      <c r="G155" s="132"/>
      <c r="H155" s="132"/>
      <c r="I155" s="132"/>
      <c r="J155" s="134"/>
      <c r="K155" s="132"/>
      <c r="L155" s="59"/>
      <c r="M155" s="131"/>
      <c r="N155" s="134"/>
      <c r="O155" s="132"/>
      <c r="P155" s="129"/>
      <c r="Q155" s="119"/>
      <c r="R155" s="119"/>
      <c r="S155" s="120"/>
      <c r="T155" s="60"/>
      <c r="U155" s="156"/>
      <c r="V155" s="156"/>
      <c r="W155" s="157"/>
      <c r="X155" s="156"/>
      <c r="Y155" s="156"/>
      <c r="Z155" s="156"/>
      <c r="AA155" s="156"/>
      <c r="AB155" s="60"/>
      <c r="AC155" s="156"/>
      <c r="AD155" s="156"/>
      <c r="AE155" s="157"/>
      <c r="AF155" s="60"/>
      <c r="AG155" s="156"/>
      <c r="AH155" s="156"/>
      <c r="AI155" s="162"/>
      <c r="AJ155" s="174"/>
      <c r="AK155" s="214"/>
      <c r="AL155" s="176"/>
      <c r="AM155" s="174"/>
      <c r="AN155" s="174"/>
      <c r="AO155" s="177"/>
      <c r="AP155" s="163"/>
      <c r="AQ155" s="163"/>
      <c r="AR155" s="163"/>
      <c r="AS155" s="163"/>
      <c r="AT155" s="163"/>
      <c r="AU155" s="410" t="s">
        <v>36</v>
      </c>
      <c r="AV155" s="408" t="s">
        <v>349</v>
      </c>
      <c r="AW155" s="40"/>
      <c r="AX155" s="5"/>
      <c r="AY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</row>
    <row r="156" spans="1:128" ht="10.5" customHeight="1">
      <c r="A156" s="142"/>
      <c r="B156" s="51"/>
      <c r="C156" s="408"/>
      <c r="D156" s="409"/>
      <c r="E156" s="118"/>
      <c r="F156" s="119"/>
      <c r="G156" s="119"/>
      <c r="H156" s="119"/>
      <c r="I156" s="119"/>
      <c r="J156" s="121"/>
      <c r="K156" s="119"/>
      <c r="L156" s="58"/>
      <c r="M156" s="120"/>
      <c r="N156" s="121"/>
      <c r="O156" s="119"/>
      <c r="P156" s="119"/>
      <c r="Q156" s="119"/>
      <c r="R156" s="119"/>
      <c r="S156" s="120"/>
      <c r="T156" s="60"/>
      <c r="U156" s="156"/>
      <c r="V156" s="156"/>
      <c r="W156" s="157"/>
      <c r="X156" s="156"/>
      <c r="Y156" s="156"/>
      <c r="Z156" s="156"/>
      <c r="AA156" s="156"/>
      <c r="AB156" s="60"/>
      <c r="AC156" s="156"/>
      <c r="AD156" s="156"/>
      <c r="AE156" s="157"/>
      <c r="AF156" s="60"/>
      <c r="AG156" s="156"/>
      <c r="AH156" s="156"/>
      <c r="AI156" s="156"/>
      <c r="AJ156" s="168"/>
      <c r="AK156" s="180"/>
      <c r="AL156" s="169"/>
      <c r="AM156" s="168"/>
      <c r="AN156" s="168"/>
      <c r="AO156" s="157"/>
      <c r="AP156" s="156"/>
      <c r="AQ156" s="156"/>
      <c r="AR156" s="156"/>
      <c r="AS156" s="156"/>
      <c r="AT156" s="156"/>
      <c r="AU156" s="410"/>
      <c r="AV156" s="408"/>
      <c r="AW156" s="40"/>
      <c r="AX156" s="5"/>
      <c r="AY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</row>
    <row r="157" spans="1:128" ht="10.5" customHeight="1">
      <c r="A157" s="142"/>
      <c r="B157" s="40"/>
      <c r="C157" s="252"/>
      <c r="D157" s="156"/>
      <c r="E157" s="146"/>
      <c r="F157" s="156"/>
      <c r="G157" s="156"/>
      <c r="H157" s="156"/>
      <c r="I157" s="156"/>
      <c r="J157" s="156"/>
      <c r="K157" s="156"/>
      <c r="L157" s="168"/>
      <c r="M157" s="156"/>
      <c r="N157" s="156"/>
      <c r="O157" s="156"/>
      <c r="P157" s="156"/>
      <c r="Q157" s="156"/>
      <c r="R157" s="156"/>
      <c r="S157" s="156"/>
      <c r="T157" s="156"/>
      <c r="U157" s="156"/>
      <c r="V157" s="156"/>
      <c r="W157" s="156"/>
      <c r="X157" s="156"/>
      <c r="Y157" s="156"/>
      <c r="Z157" s="156"/>
      <c r="AA157" s="156"/>
      <c r="AB157" s="156"/>
      <c r="AC157" s="156"/>
      <c r="AD157" s="156"/>
      <c r="AE157" s="156"/>
      <c r="AF157" s="156"/>
      <c r="AG157" s="156"/>
      <c r="AH157" s="156"/>
      <c r="AI157" s="156"/>
      <c r="AJ157" s="156"/>
      <c r="AK157" s="156"/>
      <c r="AL157" s="156"/>
      <c r="AM157" s="156"/>
      <c r="AN157" s="156"/>
      <c r="AO157" s="156"/>
      <c r="AP157" s="156"/>
      <c r="AQ157" s="156"/>
      <c r="AR157" s="156"/>
      <c r="AS157" s="156"/>
      <c r="AT157" s="156"/>
      <c r="AU157" s="156"/>
      <c r="AV157" s="119"/>
      <c r="AW157" s="40"/>
      <c r="AX157" s="5"/>
      <c r="AY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</row>
    <row r="158" spans="1:128" ht="10.5" customHeight="1">
      <c r="A158" s="142"/>
      <c r="B158" s="40"/>
      <c r="C158" s="253"/>
      <c r="D158" s="5"/>
      <c r="E158" s="6"/>
      <c r="F158" s="5"/>
      <c r="G158" s="5"/>
      <c r="H158" s="5"/>
      <c r="I158" s="5"/>
      <c r="J158" s="5"/>
      <c r="K158" s="5"/>
      <c r="L158" s="10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6"/>
      <c r="AQ158" s="5"/>
      <c r="AR158" s="5"/>
      <c r="AS158" s="5"/>
      <c r="AT158" s="5"/>
      <c r="AU158" s="5"/>
      <c r="AV158" s="228"/>
      <c r="AW158" s="40"/>
      <c r="AX158" s="5"/>
      <c r="AY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</row>
    <row r="159" spans="1:128" ht="10.5" customHeight="1">
      <c r="A159" s="142"/>
      <c r="B159" s="40"/>
      <c r="C159" s="253"/>
      <c r="D159" s="5"/>
      <c r="E159" s="6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6"/>
      <c r="AQ159" s="5"/>
      <c r="AR159" s="5"/>
      <c r="AS159" s="5"/>
      <c r="AT159" s="5"/>
      <c r="AU159" s="5"/>
      <c r="AV159" s="228"/>
      <c r="AW159" s="40"/>
      <c r="AX159" s="5"/>
      <c r="AY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</row>
    <row r="160" spans="1:128" ht="10.5" customHeight="1">
      <c r="A160" s="142"/>
      <c r="B160" s="40"/>
      <c r="C160" s="253"/>
      <c r="D160" s="5"/>
      <c r="E160" s="6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228"/>
      <c r="AW160" s="40"/>
      <c r="AX160" s="5"/>
      <c r="AY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</row>
    <row r="161" spans="1:128" ht="10.5" customHeight="1">
      <c r="A161" s="142"/>
      <c r="B161" s="40"/>
      <c r="C161" s="253"/>
      <c r="D161" s="5"/>
      <c r="E161" s="6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11"/>
      <c r="AK161" s="11"/>
      <c r="AL161" s="11"/>
      <c r="AM161" s="11"/>
      <c r="AN161" s="11"/>
      <c r="AO161" s="5"/>
      <c r="AP161" s="5"/>
      <c r="AQ161" s="5"/>
      <c r="AR161" s="5"/>
      <c r="AS161" s="5"/>
      <c r="AT161" s="5"/>
      <c r="AU161" s="5"/>
      <c r="AV161" s="228"/>
      <c r="AW161" s="40"/>
      <c r="AX161" s="5"/>
      <c r="AY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</row>
    <row r="162" spans="1:128" ht="10.5" customHeight="1">
      <c r="B162" s="40"/>
      <c r="C162" s="253"/>
      <c r="D162" s="5"/>
      <c r="E162" s="6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11"/>
      <c r="AK162" s="11"/>
      <c r="AL162" s="11"/>
      <c r="AM162" s="11"/>
      <c r="AN162" s="11"/>
      <c r="AO162" s="5"/>
      <c r="AP162" s="5"/>
      <c r="AQ162" s="5"/>
      <c r="AR162" s="5"/>
      <c r="AS162" s="5"/>
      <c r="AT162" s="5"/>
      <c r="AU162" s="5"/>
      <c r="AV162" s="228"/>
      <c r="AW162" s="40"/>
      <c r="AX162" s="5"/>
      <c r="AY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</row>
    <row r="163" spans="1:128" ht="10.5" customHeight="1">
      <c r="B163" s="40"/>
      <c r="C163" s="253"/>
      <c r="D163" s="5"/>
      <c r="E163" s="6"/>
      <c r="F163" s="5"/>
      <c r="G163" s="5"/>
      <c r="H163" s="5"/>
      <c r="I163" s="5"/>
      <c r="J163" s="5"/>
      <c r="K163" s="5"/>
      <c r="L163" s="42"/>
      <c r="M163" s="42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10"/>
      <c r="AF163" s="10"/>
      <c r="AG163" s="10"/>
      <c r="AH163" s="5"/>
      <c r="AI163" s="5"/>
      <c r="AJ163" s="11"/>
      <c r="AK163" s="11"/>
      <c r="AL163" s="11"/>
      <c r="AM163" s="11"/>
      <c r="AN163" s="11"/>
      <c r="AO163" s="5"/>
      <c r="AP163" s="5"/>
      <c r="AQ163" s="5"/>
      <c r="AR163" s="5"/>
      <c r="AS163" s="5"/>
      <c r="AT163" s="5"/>
      <c r="AU163" s="5"/>
      <c r="AV163" s="228"/>
      <c r="AW163" s="40"/>
      <c r="AX163" s="5"/>
      <c r="AY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</row>
    <row r="164" spans="1:128" ht="10.5" customHeight="1">
      <c r="B164" s="40"/>
      <c r="C164" s="253"/>
      <c r="D164" s="5"/>
      <c r="E164" s="6"/>
      <c r="F164" s="5"/>
      <c r="G164" s="5"/>
      <c r="H164" s="5"/>
      <c r="I164" s="5"/>
      <c r="J164" s="5"/>
      <c r="K164" s="5"/>
      <c r="L164" s="42"/>
      <c r="M164" s="42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10"/>
      <c r="AF164" s="10"/>
      <c r="AG164" s="10"/>
      <c r="AH164" s="5"/>
      <c r="AI164" s="5"/>
      <c r="AJ164" s="11"/>
      <c r="AK164" s="11"/>
      <c r="AL164" s="11"/>
      <c r="AM164" s="11"/>
      <c r="AN164" s="11"/>
      <c r="AO164" s="5"/>
      <c r="AP164" s="5"/>
      <c r="AQ164" s="5"/>
      <c r="AR164" s="5"/>
      <c r="AS164" s="5"/>
      <c r="AT164" s="5"/>
      <c r="AU164" s="5"/>
      <c r="AV164" s="228"/>
      <c r="AW164" s="40"/>
      <c r="AX164" s="5"/>
      <c r="AY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</row>
    <row r="165" spans="1:128" ht="10.5" customHeight="1">
      <c r="B165" s="40"/>
      <c r="C165" s="253"/>
      <c r="D165" s="5"/>
      <c r="E165" s="6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10"/>
      <c r="AF165" s="10"/>
      <c r="AG165" s="10"/>
      <c r="AH165" s="5"/>
      <c r="AI165" s="5"/>
      <c r="AJ165" s="11"/>
      <c r="AK165" s="11"/>
      <c r="AL165" s="11"/>
      <c r="AM165" s="11"/>
      <c r="AN165" s="11"/>
      <c r="AO165" s="5"/>
      <c r="AP165" s="5"/>
      <c r="AQ165" s="5"/>
      <c r="AR165" s="5"/>
      <c r="AS165" s="5"/>
      <c r="AT165" s="5"/>
      <c r="AU165" s="5"/>
      <c r="AV165" s="228"/>
      <c r="AW165" s="40"/>
      <c r="AX165" s="5"/>
      <c r="AY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</row>
    <row r="166" spans="1:128" ht="10.5" customHeight="1">
      <c r="B166" s="40"/>
      <c r="C166" s="253"/>
      <c r="D166" s="5"/>
      <c r="E166" s="6"/>
      <c r="F166" s="5"/>
      <c r="G166" s="5"/>
      <c r="H166" s="5"/>
      <c r="I166" s="5"/>
      <c r="J166" s="5"/>
      <c r="K166" s="5"/>
      <c r="L166" s="6"/>
      <c r="M166" s="5"/>
      <c r="N166" s="5"/>
      <c r="O166" s="5"/>
      <c r="P166" s="6"/>
      <c r="Q166" s="6"/>
      <c r="R166" s="6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6"/>
      <c r="AE166" s="10"/>
      <c r="AF166" s="10"/>
      <c r="AG166" s="10"/>
      <c r="AH166" s="6"/>
      <c r="AI166" s="42"/>
      <c r="AJ166" s="42"/>
      <c r="AK166" s="42"/>
      <c r="AL166" s="42"/>
      <c r="AM166" s="42"/>
      <c r="AN166" s="42"/>
      <c r="AO166" s="5"/>
      <c r="AP166" s="5"/>
      <c r="AQ166" s="5"/>
      <c r="AR166" s="5"/>
      <c r="AS166" s="5"/>
      <c r="AT166" s="5"/>
      <c r="AU166" s="5"/>
      <c r="AV166" s="228"/>
      <c r="AW166" s="40"/>
      <c r="AX166" s="5"/>
      <c r="AY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</row>
    <row r="167" spans="1:128" ht="10.5" customHeight="1">
      <c r="B167" s="40"/>
      <c r="C167" s="253"/>
      <c r="D167" s="5"/>
      <c r="E167" s="6"/>
      <c r="F167" s="5"/>
      <c r="G167" s="5"/>
      <c r="H167" s="5"/>
      <c r="I167" s="5"/>
      <c r="J167" s="5"/>
      <c r="K167" s="5"/>
      <c r="L167" s="6"/>
      <c r="M167" s="5"/>
      <c r="N167" s="5"/>
      <c r="O167" s="5"/>
      <c r="P167" s="6"/>
      <c r="Q167" s="6"/>
      <c r="R167" s="6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6"/>
      <c r="AE167" s="10"/>
      <c r="AF167" s="10"/>
      <c r="AG167" s="10"/>
      <c r="AH167" s="6"/>
      <c r="AI167" s="42"/>
      <c r="AJ167" s="42"/>
      <c r="AK167" s="42"/>
      <c r="AL167" s="42"/>
      <c r="AM167" s="42"/>
      <c r="AN167" s="42"/>
      <c r="AO167" s="5"/>
      <c r="AP167" s="5"/>
      <c r="AQ167" s="5"/>
      <c r="AR167" s="5"/>
      <c r="AS167" s="5"/>
      <c r="AT167" s="5"/>
      <c r="AU167" s="5"/>
      <c r="AV167" s="228"/>
      <c r="AW167" s="40"/>
      <c r="AX167" s="5"/>
      <c r="AY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</row>
    <row r="168" spans="1:128" ht="10.5" customHeight="1">
      <c r="B168" s="40"/>
      <c r="C168" s="253"/>
      <c r="D168" s="5"/>
      <c r="E168" s="6"/>
      <c r="F168" s="5"/>
      <c r="G168" s="5"/>
      <c r="H168" s="5"/>
      <c r="I168" s="5"/>
      <c r="J168" s="5"/>
      <c r="K168" s="5"/>
      <c r="L168" s="6"/>
      <c r="M168" s="5"/>
      <c r="N168" s="5"/>
      <c r="O168" s="5"/>
      <c r="P168" s="6"/>
      <c r="Q168" s="6"/>
      <c r="R168" s="6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6"/>
      <c r="AE168" s="10"/>
      <c r="AF168" s="10"/>
      <c r="AG168" s="10"/>
      <c r="AH168" s="5"/>
      <c r="AI168" s="5"/>
      <c r="AJ168" s="11"/>
      <c r="AK168" s="11"/>
      <c r="AL168" s="11"/>
      <c r="AM168" s="11"/>
      <c r="AN168" s="11"/>
      <c r="AO168" s="5"/>
      <c r="AP168" s="5"/>
      <c r="AQ168" s="5"/>
      <c r="AR168" s="5"/>
      <c r="AS168" s="5"/>
      <c r="AT168" s="5"/>
      <c r="AU168" s="5"/>
      <c r="AV168" s="228"/>
      <c r="AW168" s="40"/>
      <c r="AX168" s="5"/>
      <c r="AY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</row>
    <row r="169" spans="1:128" ht="15.75" customHeight="1">
      <c r="B169" s="40"/>
      <c r="C169" s="254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228"/>
      <c r="AW169" s="5"/>
      <c r="AX169" s="5"/>
      <c r="AY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</row>
    <row r="170" spans="1:128" ht="15.75" customHeight="1">
      <c r="B170" s="40"/>
      <c r="C170" s="253"/>
      <c r="D170" s="5"/>
      <c r="E170" s="6"/>
      <c r="F170" s="5"/>
      <c r="G170" s="5"/>
      <c r="H170" s="5"/>
      <c r="I170" s="5"/>
      <c r="J170" s="5"/>
      <c r="K170" s="5"/>
      <c r="L170" s="42"/>
      <c r="M170" s="42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10"/>
      <c r="AF170" s="10"/>
      <c r="AG170" s="10"/>
      <c r="AH170" s="5"/>
      <c r="AI170" s="42"/>
      <c r="AJ170" s="42"/>
      <c r="AK170" s="42"/>
      <c r="AL170" s="42"/>
      <c r="AM170" s="42"/>
      <c r="AN170" s="42"/>
      <c r="AO170" s="5"/>
      <c r="AP170" s="5"/>
      <c r="AQ170" s="5"/>
      <c r="AR170" s="5"/>
      <c r="AS170" s="5"/>
      <c r="AT170" s="5"/>
      <c r="AU170" s="5"/>
      <c r="AV170" s="228"/>
      <c r="AW170" s="40"/>
      <c r="AX170" s="5"/>
      <c r="AY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</row>
    <row r="171" spans="1:128" ht="15.75" customHeight="1">
      <c r="B171" s="40"/>
      <c r="C171" s="253"/>
      <c r="D171" s="5"/>
      <c r="E171" s="6"/>
      <c r="F171" s="5"/>
      <c r="G171" s="5"/>
      <c r="H171" s="5"/>
      <c r="I171" s="5"/>
      <c r="J171" s="5"/>
      <c r="K171" s="5"/>
      <c r="L171" s="42"/>
      <c r="M171" s="42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10"/>
      <c r="AF171" s="10"/>
      <c r="AG171" s="10"/>
      <c r="AH171" s="5"/>
      <c r="AI171" s="42"/>
      <c r="AJ171" s="42"/>
      <c r="AK171" s="42"/>
      <c r="AL171" s="42"/>
      <c r="AM171" s="42"/>
      <c r="AN171" s="42"/>
      <c r="AO171" s="5"/>
      <c r="AP171" s="5"/>
      <c r="AQ171" s="5"/>
      <c r="AR171" s="5"/>
      <c r="AS171" s="5"/>
      <c r="AT171" s="5"/>
      <c r="AU171" s="5"/>
      <c r="AV171" s="228"/>
      <c r="AW171" s="40"/>
      <c r="AX171" s="5"/>
      <c r="AY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</row>
    <row r="172" spans="1:128" ht="15.75" customHeight="1">
      <c r="B172" s="40"/>
      <c r="C172" s="253"/>
      <c r="D172" s="5"/>
      <c r="E172" s="6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10"/>
      <c r="AF172" s="10"/>
      <c r="AG172" s="10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228"/>
      <c r="AW172" s="40"/>
      <c r="AX172" s="5"/>
      <c r="AY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</row>
    <row r="173" spans="1:128" ht="15.75" customHeight="1">
      <c r="B173" s="40"/>
      <c r="C173" s="253"/>
      <c r="D173" s="5"/>
      <c r="E173" s="6"/>
      <c r="F173" s="5"/>
      <c r="G173" s="5"/>
      <c r="H173" s="5"/>
      <c r="I173" s="5"/>
      <c r="J173" s="5"/>
      <c r="K173" s="5"/>
      <c r="L173" s="5"/>
      <c r="M173" s="5"/>
      <c r="N173" s="5"/>
      <c r="O173" s="10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10"/>
      <c r="AF173" s="10"/>
      <c r="AG173" s="10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228"/>
      <c r="AW173" s="40"/>
      <c r="AX173" s="5"/>
      <c r="AY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</row>
    <row r="174" spans="1:128" ht="15.75" customHeight="1">
      <c r="B174" s="40"/>
      <c r="C174" s="253"/>
      <c r="D174" s="5"/>
      <c r="E174" s="6"/>
      <c r="F174" s="5"/>
      <c r="G174" s="5"/>
      <c r="H174" s="5"/>
      <c r="I174" s="5"/>
      <c r="J174" s="5"/>
      <c r="K174" s="5"/>
      <c r="L174" s="5"/>
      <c r="M174" s="5"/>
      <c r="N174" s="5"/>
      <c r="O174" s="10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10"/>
      <c r="AF174" s="10"/>
      <c r="AG174" s="10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228"/>
      <c r="AW174" s="40"/>
      <c r="AX174" s="5"/>
      <c r="AY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</row>
    <row r="175" spans="1:128" ht="15.75" customHeight="1">
      <c r="B175" s="40"/>
      <c r="C175" s="253"/>
      <c r="D175" s="5"/>
      <c r="E175" s="6"/>
      <c r="F175" s="5"/>
      <c r="G175" s="5"/>
      <c r="H175" s="5"/>
      <c r="I175" s="5"/>
      <c r="J175" s="5"/>
      <c r="K175" s="5"/>
      <c r="L175" s="5"/>
      <c r="M175" s="5"/>
      <c r="N175" s="5"/>
      <c r="O175" s="10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10"/>
      <c r="AF175" s="10"/>
      <c r="AG175" s="10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228"/>
      <c r="AW175" s="40"/>
      <c r="AX175" s="5"/>
      <c r="AY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</row>
    <row r="176" spans="1:128" ht="15.75" customHeight="1">
      <c r="B176" s="40"/>
      <c r="C176" s="253"/>
      <c r="D176" s="5"/>
      <c r="E176" s="6"/>
      <c r="F176" s="5"/>
      <c r="G176" s="5"/>
      <c r="H176" s="5"/>
      <c r="I176" s="5"/>
      <c r="J176" s="5"/>
      <c r="K176" s="5"/>
      <c r="L176" s="5"/>
      <c r="M176" s="5"/>
      <c r="N176" s="5"/>
      <c r="O176" s="10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10"/>
      <c r="AF176" s="10"/>
      <c r="AG176" s="10"/>
      <c r="AH176" s="5"/>
      <c r="AI176" s="5"/>
      <c r="AJ176" s="5"/>
      <c r="AK176" s="5"/>
      <c r="AL176" s="5"/>
      <c r="AM176" s="5"/>
      <c r="AN176" s="5"/>
      <c r="AO176" s="5"/>
      <c r="AP176" s="6"/>
      <c r="AQ176" s="5"/>
      <c r="AR176" s="5"/>
      <c r="AS176" s="5"/>
      <c r="AT176" s="5"/>
      <c r="AU176" s="5"/>
      <c r="AV176" s="228"/>
      <c r="AW176" s="40"/>
      <c r="AX176" s="5"/>
      <c r="AY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</row>
    <row r="177" spans="1:128" ht="15.75" customHeight="1">
      <c r="B177" s="40"/>
      <c r="C177" s="253"/>
      <c r="D177" s="5"/>
      <c r="E177" s="6"/>
      <c r="F177" s="6"/>
      <c r="G177" s="5"/>
      <c r="H177" s="5"/>
      <c r="I177" s="5"/>
      <c r="J177" s="6"/>
      <c r="K177" s="5"/>
      <c r="L177" s="5"/>
      <c r="M177" s="5"/>
      <c r="N177" s="5"/>
      <c r="O177" s="10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10"/>
      <c r="AF177" s="10"/>
      <c r="AG177" s="10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228"/>
      <c r="AW177" s="40"/>
      <c r="AX177" s="5"/>
      <c r="AY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</row>
    <row r="178" spans="1:128" ht="15.75" customHeight="1">
      <c r="B178" s="40"/>
      <c r="C178" s="253"/>
      <c r="D178" s="5"/>
      <c r="E178" s="6"/>
      <c r="F178" s="6"/>
      <c r="G178" s="5"/>
      <c r="H178" s="5"/>
      <c r="I178" s="5"/>
      <c r="J178" s="6"/>
      <c r="K178" s="5"/>
      <c r="L178" s="5"/>
      <c r="M178" s="5"/>
      <c r="N178" s="5"/>
      <c r="O178" s="10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10"/>
      <c r="AF178" s="10"/>
      <c r="AG178" s="10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228"/>
      <c r="AW178" s="40"/>
      <c r="AX178" s="5"/>
      <c r="AY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</row>
    <row r="179" spans="1:128" ht="15.75" customHeight="1">
      <c r="B179" s="40"/>
      <c r="C179" s="253"/>
      <c r="D179" s="5"/>
      <c r="E179" s="6"/>
      <c r="F179" s="5"/>
      <c r="G179" s="5"/>
      <c r="H179" s="5"/>
      <c r="I179" s="5"/>
      <c r="J179" s="6"/>
      <c r="K179" s="5"/>
      <c r="L179" s="5"/>
      <c r="M179" s="5"/>
      <c r="N179" s="5"/>
      <c r="O179" s="10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228"/>
      <c r="AW179" s="40"/>
      <c r="AX179" s="5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</row>
    <row r="180" spans="1:128" ht="15.75" customHeight="1">
      <c r="B180" s="40"/>
      <c r="C180" s="253"/>
      <c r="D180" s="5"/>
      <c r="E180" s="6"/>
      <c r="F180" s="6"/>
      <c r="G180" s="5"/>
      <c r="H180" s="5"/>
      <c r="I180" s="5"/>
      <c r="J180" s="5"/>
      <c r="K180" s="5"/>
      <c r="L180" s="5"/>
      <c r="M180" s="5"/>
      <c r="N180" s="5"/>
      <c r="O180" s="10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228"/>
      <c r="AW180" s="40"/>
      <c r="AX180" s="5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</row>
    <row r="181" spans="1:128" ht="15.75" customHeight="1">
      <c r="B181" s="40"/>
      <c r="C181" s="253"/>
      <c r="D181" s="5"/>
      <c r="E181" s="6"/>
      <c r="F181" s="6"/>
      <c r="G181" s="5"/>
      <c r="H181" s="5"/>
      <c r="I181" s="5"/>
      <c r="J181" s="5"/>
      <c r="K181" s="5"/>
      <c r="L181" s="5"/>
      <c r="M181" s="5"/>
      <c r="N181" s="5"/>
      <c r="O181" s="10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43"/>
      <c r="AK181" s="43"/>
      <c r="AL181" s="43"/>
      <c r="AM181" s="43"/>
      <c r="AN181" s="43"/>
      <c r="AO181" s="5"/>
      <c r="AP181" s="5"/>
      <c r="AQ181" s="5"/>
      <c r="AR181" s="5"/>
      <c r="AS181" s="5"/>
      <c r="AT181" s="5"/>
      <c r="AU181" s="5"/>
      <c r="AV181" s="228"/>
      <c r="AW181" s="40"/>
      <c r="AX181" s="5"/>
      <c r="AY181" s="4"/>
      <c r="AZ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</row>
    <row r="182" spans="1:128" ht="15.75" customHeight="1">
      <c r="B182" s="40"/>
      <c r="C182" s="253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10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43"/>
      <c r="AK182" s="43"/>
      <c r="AL182" s="43"/>
      <c r="AM182" s="43"/>
      <c r="AN182" s="43"/>
      <c r="AO182" s="53"/>
      <c r="AP182" s="5"/>
      <c r="AQ182" s="5"/>
      <c r="AR182" s="5"/>
      <c r="AS182" s="5"/>
      <c r="AT182" s="5"/>
      <c r="AU182" s="5"/>
      <c r="AV182" s="228"/>
      <c r="AW182" s="40"/>
      <c r="AX182" s="5"/>
      <c r="AY182" s="4"/>
      <c r="AZ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</row>
    <row r="183" spans="1:128" ht="15.75" customHeight="1">
      <c r="B183" s="40"/>
      <c r="C183" s="253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10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228"/>
      <c r="AW183" s="40"/>
      <c r="AX183" s="5"/>
      <c r="AY183" s="4"/>
      <c r="AZ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</row>
    <row r="184" spans="1:128" ht="15.75" customHeight="1">
      <c r="A184" s="4"/>
      <c r="B184" s="40"/>
      <c r="C184" s="254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10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43"/>
      <c r="AK184" s="43"/>
      <c r="AL184" s="43"/>
      <c r="AM184" s="43"/>
      <c r="AN184" s="43"/>
      <c r="AO184" s="5"/>
      <c r="AP184" s="5"/>
      <c r="AQ184" s="5"/>
      <c r="AR184" s="5"/>
      <c r="AS184" s="5"/>
      <c r="AT184" s="5"/>
      <c r="AU184" s="5"/>
      <c r="AV184" s="228"/>
      <c r="AW184" s="5"/>
      <c r="AX184" s="5"/>
      <c r="AY184" s="4"/>
      <c r="AZ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</row>
    <row r="185" spans="1:128" ht="15.75" customHeight="1">
      <c r="A185" s="4"/>
      <c r="B185" s="40"/>
      <c r="C185" s="253"/>
      <c r="D185" s="5"/>
      <c r="E185" s="6"/>
      <c r="F185" s="5"/>
      <c r="G185" s="5"/>
      <c r="H185" s="5"/>
      <c r="I185" s="5"/>
      <c r="J185" s="5"/>
      <c r="K185" s="5"/>
      <c r="L185" s="5"/>
      <c r="M185" s="5"/>
      <c r="N185" s="5"/>
      <c r="O185" s="10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228"/>
      <c r="AW185" s="40"/>
      <c r="AX185" s="5"/>
      <c r="AY185" s="4"/>
      <c r="AZ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</row>
    <row r="186" spans="1:128" ht="15.75" customHeight="1">
      <c r="B186" s="40"/>
      <c r="C186" s="253"/>
      <c r="D186" s="5"/>
      <c r="E186" s="6"/>
      <c r="F186" s="5"/>
      <c r="G186" s="5"/>
      <c r="H186" s="5"/>
      <c r="I186" s="5"/>
      <c r="J186" s="5"/>
      <c r="K186" s="5"/>
      <c r="L186" s="10"/>
      <c r="M186" s="5"/>
      <c r="N186" s="5"/>
      <c r="O186" s="10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10"/>
      <c r="AK186" s="10"/>
      <c r="AL186" s="10"/>
      <c r="AM186" s="10"/>
      <c r="AN186" s="10"/>
      <c r="AO186" s="5"/>
      <c r="AP186" s="5"/>
      <c r="AQ186" s="5"/>
      <c r="AR186" s="5"/>
      <c r="AS186" s="5"/>
      <c r="AT186" s="5"/>
      <c r="AU186" s="5"/>
      <c r="AV186" s="228"/>
      <c r="AW186" s="40"/>
      <c r="AX186" s="5"/>
      <c r="AY186" s="4"/>
      <c r="AZ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</row>
    <row r="187" spans="1:128" ht="15.75" customHeight="1">
      <c r="A187" s="4"/>
      <c r="B187" s="40"/>
      <c r="C187" s="253"/>
      <c r="D187" s="5"/>
      <c r="E187" s="6"/>
      <c r="F187" s="5"/>
      <c r="G187" s="5"/>
      <c r="H187" s="5"/>
      <c r="I187" s="5"/>
      <c r="J187" s="5"/>
      <c r="K187" s="5"/>
      <c r="L187" s="10"/>
      <c r="M187" s="5"/>
      <c r="N187" s="5"/>
      <c r="O187" s="10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10"/>
      <c r="AK187" s="10"/>
      <c r="AL187" s="10"/>
      <c r="AM187" s="10"/>
      <c r="AN187" s="10"/>
      <c r="AO187" s="5"/>
      <c r="AP187" s="5"/>
      <c r="AQ187" s="5"/>
      <c r="AR187" s="5"/>
      <c r="AS187" s="5"/>
      <c r="AT187" s="5"/>
      <c r="AU187" s="5"/>
      <c r="AV187" s="228"/>
      <c r="AW187" s="40"/>
      <c r="AX187" s="5"/>
      <c r="AY187" s="4"/>
      <c r="AZ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</row>
    <row r="188" spans="1:128" ht="15.75" customHeight="1">
      <c r="A188" s="4"/>
      <c r="B188" s="40"/>
      <c r="C188" s="253"/>
      <c r="D188" s="5"/>
      <c r="E188" s="6"/>
      <c r="F188" s="5"/>
      <c r="G188" s="5"/>
      <c r="H188" s="5"/>
      <c r="I188" s="5"/>
      <c r="J188" s="5"/>
      <c r="K188" s="5"/>
      <c r="L188" s="10"/>
      <c r="M188" s="5"/>
      <c r="N188" s="5"/>
      <c r="O188" s="10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10"/>
      <c r="AK188" s="10"/>
      <c r="AL188" s="10"/>
      <c r="AM188" s="10"/>
      <c r="AN188" s="10"/>
      <c r="AO188" s="5"/>
      <c r="AP188" s="5"/>
      <c r="AQ188" s="5"/>
      <c r="AR188" s="5"/>
      <c r="AS188" s="5"/>
      <c r="AT188" s="5"/>
      <c r="AU188" s="5"/>
      <c r="AV188" s="228"/>
      <c r="AW188" s="40"/>
      <c r="AX188" s="5"/>
      <c r="AY188" s="4"/>
      <c r="AZ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</row>
    <row r="189" spans="1:128" ht="15.75" customHeight="1">
      <c r="A189" s="4"/>
      <c r="B189" s="40"/>
      <c r="C189" s="253"/>
      <c r="D189" s="5"/>
      <c r="E189" s="6"/>
      <c r="F189" s="5"/>
      <c r="G189" s="5"/>
      <c r="H189" s="5"/>
      <c r="I189" s="5"/>
      <c r="J189" s="5"/>
      <c r="K189" s="5"/>
      <c r="L189" s="10"/>
      <c r="M189" s="5"/>
      <c r="N189" s="5"/>
      <c r="O189" s="10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10"/>
      <c r="AK189" s="10"/>
      <c r="AL189" s="10"/>
      <c r="AM189" s="10"/>
      <c r="AN189" s="10"/>
      <c r="AO189" s="5"/>
      <c r="AP189" s="5"/>
      <c r="AQ189" s="5"/>
      <c r="AR189" s="5"/>
      <c r="AS189" s="5"/>
      <c r="AT189" s="5"/>
      <c r="AU189" s="5"/>
      <c r="AV189" s="228"/>
      <c r="AW189" s="40"/>
      <c r="AX189" s="5"/>
      <c r="AY189" s="4"/>
      <c r="AZ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</row>
    <row r="190" spans="1:128" ht="15.75" customHeight="1">
      <c r="B190" s="40"/>
      <c r="C190" s="253"/>
      <c r="D190" s="5"/>
      <c r="E190" s="6"/>
      <c r="F190" s="5"/>
      <c r="G190" s="5"/>
      <c r="H190" s="5"/>
      <c r="I190" s="5"/>
      <c r="J190" s="6"/>
      <c r="K190" s="5"/>
      <c r="L190" s="10"/>
      <c r="M190" s="5"/>
      <c r="N190" s="5"/>
      <c r="O190" s="10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10"/>
      <c r="AK190" s="10"/>
      <c r="AL190" s="10"/>
      <c r="AM190" s="10"/>
      <c r="AN190" s="10"/>
      <c r="AO190" s="5"/>
      <c r="AP190" s="5"/>
      <c r="AQ190" s="5"/>
      <c r="AR190" s="5"/>
      <c r="AS190" s="5"/>
      <c r="AT190" s="5"/>
      <c r="AU190" s="5"/>
      <c r="AV190" s="228"/>
      <c r="AW190" s="40"/>
      <c r="AX190" s="5"/>
      <c r="AY190" s="4"/>
      <c r="AZ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</row>
    <row r="191" spans="1:128" ht="15.75" customHeight="1">
      <c r="A191" s="4"/>
      <c r="B191" s="40"/>
      <c r="C191" s="253"/>
      <c r="D191" s="5"/>
      <c r="E191" s="6"/>
      <c r="F191" s="5"/>
      <c r="G191" s="5"/>
      <c r="H191" s="5"/>
      <c r="I191" s="5"/>
      <c r="J191" s="6"/>
      <c r="K191" s="5"/>
      <c r="L191" s="10"/>
      <c r="M191" s="5"/>
      <c r="N191" s="5"/>
      <c r="O191" s="10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10"/>
      <c r="AK191" s="10"/>
      <c r="AL191" s="10"/>
      <c r="AM191" s="10"/>
      <c r="AN191" s="10"/>
      <c r="AO191" s="5"/>
      <c r="AP191" s="5"/>
      <c r="AQ191" s="5"/>
      <c r="AR191" s="5"/>
      <c r="AS191" s="5"/>
      <c r="AT191" s="5"/>
      <c r="AU191" s="5"/>
      <c r="AV191" s="228"/>
      <c r="AW191" s="40"/>
      <c r="AX191" s="5"/>
      <c r="AY191" s="4"/>
      <c r="AZ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</row>
    <row r="192" spans="1:128" ht="15.75" customHeight="1">
      <c r="A192" s="4"/>
      <c r="B192" s="40"/>
      <c r="C192" s="253"/>
      <c r="D192" s="5"/>
      <c r="E192" s="6"/>
      <c r="F192" s="5"/>
      <c r="G192" s="5"/>
      <c r="H192" s="5"/>
      <c r="I192" s="5"/>
      <c r="J192" s="5"/>
      <c r="K192" s="5"/>
      <c r="L192" s="10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10"/>
      <c r="AK192" s="10"/>
      <c r="AL192" s="10"/>
      <c r="AM192" s="10"/>
      <c r="AN192" s="10"/>
      <c r="AO192" s="5"/>
      <c r="AP192" s="5"/>
      <c r="AQ192" s="5"/>
      <c r="AR192" s="5"/>
      <c r="AS192" s="5"/>
      <c r="AT192" s="5"/>
      <c r="AU192" s="5"/>
      <c r="AV192" s="228"/>
      <c r="AW192" s="40"/>
      <c r="AX192" s="5"/>
      <c r="AY192" s="4"/>
      <c r="AZ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</row>
    <row r="193" spans="1:128" ht="15.75" customHeight="1">
      <c r="A193" s="4"/>
      <c r="B193" s="40"/>
      <c r="C193" s="253"/>
      <c r="D193" s="5"/>
      <c r="E193" s="6"/>
      <c r="F193" s="5"/>
      <c r="G193" s="5"/>
      <c r="H193" s="5"/>
      <c r="I193" s="5"/>
      <c r="J193" s="5"/>
      <c r="K193" s="5"/>
      <c r="L193" s="10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10"/>
      <c r="AK193" s="10"/>
      <c r="AL193" s="10"/>
      <c r="AM193" s="10"/>
      <c r="AN193" s="10"/>
      <c r="AO193" s="5"/>
      <c r="AP193" s="5"/>
      <c r="AQ193" s="5"/>
      <c r="AR193" s="5"/>
      <c r="AS193" s="5"/>
      <c r="AT193" s="5"/>
      <c r="AU193" s="5"/>
      <c r="AV193" s="228"/>
      <c r="AW193" s="40"/>
      <c r="AX193" s="5"/>
      <c r="AY193" s="4"/>
      <c r="AZ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</row>
    <row r="194" spans="1:128" ht="15.75" customHeight="1">
      <c r="A194" s="4"/>
      <c r="B194" s="40"/>
      <c r="C194" s="253"/>
      <c r="D194" s="5"/>
      <c r="E194" s="6"/>
      <c r="F194" s="5"/>
      <c r="G194" s="5"/>
      <c r="H194" s="5"/>
      <c r="I194" s="5"/>
      <c r="J194" s="5"/>
      <c r="K194" s="5"/>
      <c r="L194" s="10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10"/>
      <c r="AK194" s="10"/>
      <c r="AL194" s="10"/>
      <c r="AM194" s="10"/>
      <c r="AN194" s="10"/>
      <c r="AO194" s="5"/>
      <c r="AP194" s="5"/>
      <c r="AQ194" s="5"/>
      <c r="AR194" s="5"/>
      <c r="AS194" s="5"/>
      <c r="AT194" s="5"/>
      <c r="AU194" s="5"/>
      <c r="AV194" s="228"/>
      <c r="AW194" s="40"/>
      <c r="AX194" s="5"/>
      <c r="AY194" s="4"/>
      <c r="AZ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</row>
    <row r="195" spans="1:128" ht="15.75" customHeight="1">
      <c r="B195" s="40"/>
      <c r="C195" s="253"/>
      <c r="D195" s="5"/>
      <c r="E195" s="6"/>
      <c r="F195" s="5"/>
      <c r="G195" s="5"/>
      <c r="H195" s="5"/>
      <c r="I195" s="5"/>
      <c r="J195" s="5"/>
      <c r="K195" s="5"/>
      <c r="L195" s="10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10"/>
      <c r="AK195" s="10"/>
      <c r="AL195" s="10"/>
      <c r="AM195" s="10"/>
      <c r="AN195" s="10"/>
      <c r="AO195" s="5"/>
      <c r="AP195" s="5"/>
      <c r="AQ195" s="5"/>
      <c r="AR195" s="5"/>
      <c r="AS195" s="5"/>
      <c r="AT195" s="5"/>
      <c r="AU195" s="5"/>
      <c r="AV195" s="228"/>
      <c r="AW195" s="40"/>
      <c r="AX195" s="5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</row>
    <row r="196" spans="1:128" ht="15.75" customHeight="1">
      <c r="B196" s="40"/>
      <c r="C196" s="253"/>
      <c r="D196" s="5"/>
      <c r="E196" s="6"/>
      <c r="F196" s="5"/>
      <c r="G196" s="5"/>
      <c r="H196" s="5"/>
      <c r="I196" s="5"/>
      <c r="J196" s="5"/>
      <c r="K196" s="5"/>
      <c r="L196" s="10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6"/>
      <c r="AI196" s="5"/>
      <c r="AJ196" s="10"/>
      <c r="AK196" s="10"/>
      <c r="AL196" s="10"/>
      <c r="AM196" s="10"/>
      <c r="AN196" s="10"/>
      <c r="AO196" s="5"/>
      <c r="AP196" s="5"/>
      <c r="AQ196" s="5"/>
      <c r="AR196" s="5"/>
      <c r="AS196" s="5"/>
      <c r="AT196" s="5"/>
      <c r="AU196" s="5"/>
      <c r="AV196" s="228"/>
      <c r="AW196" s="40"/>
      <c r="AX196" s="5"/>
      <c r="AY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</row>
    <row r="197" spans="1:128" ht="15.75" customHeight="1">
      <c r="B197" s="40"/>
      <c r="C197" s="253"/>
      <c r="D197" s="5"/>
      <c r="E197" s="6"/>
      <c r="F197" s="5"/>
      <c r="G197" s="5"/>
      <c r="H197" s="5"/>
      <c r="I197" s="5"/>
      <c r="J197" s="5"/>
      <c r="K197" s="5"/>
      <c r="L197" s="10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6"/>
      <c r="AI197" s="5"/>
      <c r="AJ197" s="10"/>
      <c r="AK197" s="10"/>
      <c r="AL197" s="10"/>
      <c r="AM197" s="10"/>
      <c r="AN197" s="10"/>
      <c r="AO197" s="5"/>
      <c r="AP197" s="5"/>
      <c r="AQ197" s="5"/>
      <c r="AR197" s="5"/>
      <c r="AS197" s="5"/>
      <c r="AT197" s="5"/>
      <c r="AU197" s="5"/>
      <c r="AV197" s="228"/>
      <c r="AW197" s="40"/>
      <c r="AX197" s="5"/>
      <c r="AY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</row>
    <row r="198" spans="1:128" ht="15.75" customHeight="1">
      <c r="B198" s="40"/>
      <c r="C198" s="253"/>
      <c r="D198" s="5"/>
      <c r="E198" s="6"/>
      <c r="F198" s="5"/>
      <c r="G198" s="5"/>
      <c r="H198" s="5"/>
      <c r="I198" s="5"/>
      <c r="J198" s="5"/>
      <c r="K198" s="53"/>
      <c r="L198" s="54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6"/>
      <c r="AI198" s="5"/>
      <c r="AJ198" s="11"/>
      <c r="AK198" s="11"/>
      <c r="AL198" s="11"/>
      <c r="AM198" s="11"/>
      <c r="AN198" s="11"/>
      <c r="AO198" s="5"/>
      <c r="AP198" s="5"/>
      <c r="AQ198" s="5"/>
      <c r="AR198" s="5"/>
      <c r="AS198" s="5"/>
      <c r="AT198" s="5"/>
      <c r="AU198" s="5"/>
      <c r="AV198" s="228"/>
      <c r="AW198" s="40"/>
      <c r="AX198" s="5"/>
      <c r="AY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</row>
    <row r="199" spans="1:128" ht="15.75" customHeight="1">
      <c r="B199" s="40"/>
      <c r="C199" s="254"/>
      <c r="D199" s="5"/>
      <c r="E199" s="5"/>
      <c r="F199" s="5"/>
      <c r="G199" s="5"/>
      <c r="H199" s="5"/>
      <c r="I199" s="5"/>
      <c r="J199" s="5"/>
      <c r="K199" s="5"/>
      <c r="L199" s="54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6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228"/>
      <c r="AW199" s="5"/>
      <c r="AX199" s="5"/>
      <c r="AY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</row>
    <row r="200" spans="1:128" ht="15.75" customHeight="1">
      <c r="B200" s="40"/>
      <c r="C200" s="253"/>
      <c r="D200" s="5"/>
      <c r="E200" s="6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6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228"/>
      <c r="AW200" s="40"/>
      <c r="AX200" s="5"/>
      <c r="AY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</row>
    <row r="201" spans="1:128" ht="15.75" customHeight="1">
      <c r="B201" s="40"/>
      <c r="C201" s="253"/>
      <c r="D201" s="5"/>
      <c r="E201" s="6"/>
      <c r="F201" s="5"/>
      <c r="G201" s="5"/>
      <c r="H201" s="5"/>
      <c r="I201" s="5"/>
      <c r="J201" s="5"/>
      <c r="K201" s="5"/>
      <c r="L201" s="54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11"/>
      <c r="AK201" s="11"/>
      <c r="AL201" s="11"/>
      <c r="AM201" s="11"/>
      <c r="AN201" s="11"/>
      <c r="AO201" s="5"/>
      <c r="AP201" s="5"/>
      <c r="AQ201" s="5"/>
      <c r="AR201" s="5"/>
      <c r="AS201" s="5"/>
      <c r="AT201" s="5"/>
      <c r="AU201" s="5"/>
      <c r="AV201" s="228"/>
      <c r="AW201" s="40"/>
      <c r="AX201" s="5"/>
      <c r="AY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</row>
    <row r="202" spans="1:128" ht="15.75" customHeight="1">
      <c r="B202" s="40"/>
      <c r="C202" s="253"/>
      <c r="D202" s="5"/>
      <c r="E202" s="6"/>
      <c r="F202" s="5"/>
      <c r="G202" s="5"/>
      <c r="H202" s="5"/>
      <c r="I202" s="5"/>
      <c r="J202" s="5"/>
      <c r="K202" s="5"/>
      <c r="L202" s="54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11"/>
      <c r="AK202" s="11"/>
      <c r="AL202" s="11"/>
      <c r="AM202" s="11"/>
      <c r="AN202" s="11"/>
      <c r="AO202" s="5"/>
      <c r="AP202" s="5"/>
      <c r="AQ202" s="5"/>
      <c r="AR202" s="5"/>
      <c r="AS202" s="5"/>
      <c r="AT202" s="5"/>
      <c r="AU202" s="5"/>
      <c r="AV202" s="228"/>
      <c r="AW202" s="40"/>
      <c r="AX202" s="5"/>
      <c r="AY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</row>
    <row r="203" spans="1:128" ht="15.75" customHeight="1">
      <c r="B203" s="40"/>
      <c r="C203" s="253"/>
      <c r="D203" s="5"/>
      <c r="E203" s="6"/>
      <c r="F203" s="6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10"/>
      <c r="AK203" s="10"/>
      <c r="AL203" s="10"/>
      <c r="AM203" s="10"/>
      <c r="AN203" s="10"/>
      <c r="AO203" s="5"/>
      <c r="AP203" s="5"/>
      <c r="AQ203" s="5"/>
      <c r="AR203" s="5"/>
      <c r="AS203" s="5"/>
      <c r="AT203" s="5"/>
      <c r="AU203" s="5"/>
      <c r="AV203" s="228"/>
      <c r="AW203" s="40"/>
      <c r="AX203" s="5"/>
      <c r="AY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</row>
    <row r="204" spans="1:128" ht="15.75" customHeight="1">
      <c r="B204" s="40"/>
      <c r="C204" s="253"/>
      <c r="D204" s="5"/>
      <c r="E204" s="6"/>
      <c r="F204" s="6"/>
      <c r="G204" s="5"/>
      <c r="H204" s="5"/>
      <c r="I204" s="5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10"/>
      <c r="AK204" s="10"/>
      <c r="AL204" s="10"/>
      <c r="AM204" s="10"/>
      <c r="AN204" s="10"/>
      <c r="AO204" s="5"/>
      <c r="AP204" s="5"/>
      <c r="AQ204" s="5"/>
      <c r="AR204" s="5"/>
      <c r="AS204" s="5"/>
      <c r="AT204" s="5"/>
      <c r="AU204" s="5"/>
      <c r="AV204" s="228"/>
      <c r="AW204" s="40"/>
      <c r="AX204" s="5"/>
      <c r="AY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</row>
    <row r="205" spans="1:128" ht="15.75" customHeight="1">
      <c r="B205" s="40"/>
      <c r="C205" s="253"/>
      <c r="D205" s="5"/>
      <c r="E205" s="6"/>
      <c r="F205" s="5"/>
      <c r="G205" s="5"/>
      <c r="H205" s="5"/>
      <c r="I205" s="5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228"/>
      <c r="AW205" s="40"/>
      <c r="AX205" s="5"/>
      <c r="AY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</row>
    <row r="206" spans="1:128" ht="15.75" customHeight="1">
      <c r="B206" s="40"/>
      <c r="C206" s="253"/>
      <c r="D206" s="5"/>
      <c r="E206" s="6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228"/>
      <c r="AW206" s="40"/>
      <c r="AX206" s="5"/>
      <c r="AY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</row>
    <row r="207" spans="1:128" ht="15.75" customHeight="1">
      <c r="B207" s="40"/>
      <c r="C207" s="253"/>
      <c r="D207" s="5"/>
      <c r="E207" s="6"/>
      <c r="F207" s="6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228"/>
      <c r="AW207" s="40"/>
      <c r="AX207" s="5"/>
      <c r="AY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</row>
    <row r="208" spans="1:128" ht="15.75" customHeight="1">
      <c r="B208" s="40"/>
      <c r="C208" s="253"/>
      <c r="D208" s="5"/>
      <c r="E208" s="6"/>
      <c r="F208" s="6"/>
      <c r="G208" s="5"/>
      <c r="H208" s="5"/>
      <c r="I208" s="5"/>
      <c r="J208" s="5"/>
      <c r="K208" s="5"/>
      <c r="L208" s="10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228"/>
      <c r="AW208" s="40"/>
      <c r="AX208" s="5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</row>
    <row r="209" spans="1:128" ht="15.75" customHeight="1">
      <c r="B209" s="40"/>
      <c r="C209" s="253"/>
      <c r="D209" s="5"/>
      <c r="E209" s="6"/>
      <c r="F209" s="5"/>
      <c r="G209" s="5"/>
      <c r="H209" s="5"/>
      <c r="I209" s="5"/>
      <c r="J209" s="6"/>
      <c r="K209" s="5"/>
      <c r="L209" s="42"/>
      <c r="M209" s="42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42"/>
      <c r="AJ209" s="42"/>
      <c r="AK209" s="42"/>
      <c r="AL209" s="42"/>
      <c r="AM209" s="42"/>
      <c r="AN209" s="42"/>
      <c r="AO209" s="5"/>
      <c r="AP209" s="5"/>
      <c r="AQ209" s="5"/>
      <c r="AR209" s="5"/>
      <c r="AS209" s="5"/>
      <c r="AT209" s="5"/>
      <c r="AU209" s="5"/>
      <c r="AV209" s="228"/>
      <c r="AW209" s="40"/>
      <c r="AX209" s="5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</row>
    <row r="210" spans="1:128" ht="15.75" customHeight="1">
      <c r="B210" s="40"/>
      <c r="C210" s="253"/>
      <c r="D210" s="5"/>
      <c r="E210" s="6"/>
      <c r="F210" s="5"/>
      <c r="G210" s="5"/>
      <c r="H210" s="5"/>
      <c r="I210" s="5"/>
      <c r="J210" s="5"/>
      <c r="K210" s="5"/>
      <c r="L210" s="42"/>
      <c r="M210" s="42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42"/>
      <c r="AJ210" s="42"/>
      <c r="AK210" s="42"/>
      <c r="AL210" s="42"/>
      <c r="AM210" s="42"/>
      <c r="AN210" s="42"/>
      <c r="AO210" s="5"/>
      <c r="AP210" s="5"/>
      <c r="AQ210" s="5"/>
      <c r="AR210" s="5"/>
      <c r="AS210" s="5"/>
      <c r="AT210" s="5"/>
      <c r="AU210" s="5"/>
      <c r="AV210" s="228"/>
      <c r="AW210" s="40"/>
      <c r="AX210" s="5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</row>
    <row r="211" spans="1:128" ht="15.75" customHeight="1">
      <c r="B211" s="40"/>
      <c r="C211" s="253"/>
      <c r="D211" s="5"/>
      <c r="E211" s="6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11"/>
      <c r="AK211" s="11"/>
      <c r="AL211" s="11"/>
      <c r="AM211" s="11"/>
      <c r="AN211" s="11"/>
      <c r="AO211" s="5"/>
      <c r="AP211" s="5"/>
      <c r="AQ211" s="5"/>
      <c r="AR211" s="5"/>
      <c r="AS211" s="5"/>
      <c r="AT211" s="5"/>
      <c r="AU211" s="5"/>
      <c r="AV211" s="228"/>
      <c r="AW211" s="40"/>
      <c r="AX211" s="5"/>
      <c r="AY211" s="4"/>
      <c r="AZ211" s="4"/>
      <c r="BA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</row>
    <row r="212" spans="1:128" ht="15.75" customHeight="1">
      <c r="B212" s="40"/>
      <c r="C212" s="253"/>
      <c r="D212" s="5"/>
      <c r="E212" s="6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228"/>
      <c r="AW212" s="40"/>
      <c r="AX212" s="5"/>
      <c r="AY212" s="4"/>
      <c r="AZ212" s="4"/>
      <c r="BA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</row>
    <row r="213" spans="1:128" ht="15.75" customHeight="1">
      <c r="B213" s="40"/>
      <c r="C213" s="253"/>
      <c r="D213" s="5"/>
      <c r="E213" s="6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228"/>
      <c r="AW213" s="40"/>
      <c r="AX213" s="5"/>
      <c r="AY213" s="4"/>
      <c r="AZ213" s="4"/>
      <c r="BA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</row>
    <row r="214" spans="1:128" ht="15.75" customHeight="1">
      <c r="A214" s="4"/>
      <c r="B214" s="40"/>
      <c r="C214" s="253"/>
      <c r="D214" s="5"/>
      <c r="E214" s="6"/>
      <c r="F214" s="6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228"/>
      <c r="AW214" s="5"/>
      <c r="AX214" s="5"/>
      <c r="AY214" s="4"/>
      <c r="AZ214" s="4"/>
      <c r="BA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</row>
    <row r="215" spans="1:128" ht="15.75" customHeight="1">
      <c r="AY215" s="4"/>
      <c r="AZ215" s="4"/>
      <c r="BA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</row>
    <row r="216" spans="1:128" ht="15.75" customHeight="1">
      <c r="AY216" s="4"/>
      <c r="AZ216" s="4"/>
      <c r="BA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</row>
    <row r="217" spans="1:128" ht="15.75" customHeight="1">
      <c r="AY217" s="4"/>
      <c r="AZ217" s="4"/>
      <c r="BA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</row>
    <row r="218" spans="1:128" ht="15.75" customHeight="1">
      <c r="AY218" s="4"/>
      <c r="AZ218" s="4"/>
      <c r="BA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</row>
    <row r="219" spans="1:128" ht="15.75" customHeight="1">
      <c r="AY219" s="4"/>
      <c r="AZ219" s="4"/>
      <c r="BA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</row>
    <row r="220" spans="1:128" ht="15.75" customHeight="1">
      <c r="AY220" s="4"/>
      <c r="AZ220" s="4"/>
      <c r="BA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</row>
    <row r="221" spans="1:128" ht="15.75" customHeight="1">
      <c r="AY221" s="4"/>
      <c r="AZ221" s="4"/>
      <c r="BA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</row>
    <row r="222" spans="1:128" ht="15.75" customHeight="1"/>
    <row r="223" spans="1:128" ht="15.75" customHeight="1"/>
    <row r="224" spans="1:128" ht="15.75" customHeight="1"/>
    <row r="225" ht="15.75" customHeight="1"/>
    <row r="226" ht="15.75" customHeight="1"/>
  </sheetData>
  <mergeCells count="357">
    <mergeCell ref="AN44:AN45"/>
    <mergeCell ref="AN52:AN53"/>
    <mergeCell ref="K143:K144"/>
    <mergeCell ref="N9:S9"/>
    <mergeCell ref="J9:M9"/>
    <mergeCell ref="K23:K24"/>
    <mergeCell ref="K42:K43"/>
    <mergeCell ref="K71:K72"/>
    <mergeCell ref="K50:K51"/>
    <mergeCell ref="K97:K98"/>
    <mergeCell ref="AN23:AN24"/>
    <mergeCell ref="AF8:AK8"/>
    <mergeCell ref="AL9:AO9"/>
    <mergeCell ref="AF9:AK9"/>
    <mergeCell ref="AB9:AE9"/>
    <mergeCell ref="X9:AA9"/>
    <mergeCell ref="T9:W9"/>
    <mergeCell ref="AU155:AU156"/>
    <mergeCell ref="AV155:AV156"/>
    <mergeCell ref="C29:C30"/>
    <mergeCell ref="D29:D30"/>
    <mergeCell ref="D41:D42"/>
    <mergeCell ref="D35:D36"/>
    <mergeCell ref="C51:C52"/>
    <mergeCell ref="C47:C48"/>
    <mergeCell ref="C41:C42"/>
    <mergeCell ref="D49:D50"/>
    <mergeCell ref="C39:C40"/>
    <mergeCell ref="D33:D34"/>
    <mergeCell ref="C27:C28"/>
    <mergeCell ref="C25:C26"/>
    <mergeCell ref="D39:D40"/>
    <mergeCell ref="C37:C38"/>
    <mergeCell ref="C35:C36"/>
    <mergeCell ref="C33:C34"/>
    <mergeCell ref="D11:D12"/>
    <mergeCell ref="D21:D22"/>
    <mergeCell ref="AU23:AU24"/>
    <mergeCell ref="AU25:AU26"/>
    <mergeCell ref="D31:D32"/>
    <mergeCell ref="D23:D24"/>
    <mergeCell ref="AV21:AV22"/>
    <mergeCell ref="AU31:AU32"/>
    <mergeCell ref="AU21:AU22"/>
    <mergeCell ref="AV27:AV28"/>
    <mergeCell ref="AU27:AU28"/>
    <mergeCell ref="AV15:AV16"/>
    <mergeCell ref="AU11:AU12"/>
    <mergeCell ref="AV13:AV14"/>
    <mergeCell ref="AU19:AU20"/>
    <mergeCell ref="AU15:AU16"/>
    <mergeCell ref="AU13:AU14"/>
    <mergeCell ref="AV17:AV18"/>
    <mergeCell ref="AV19:AV20"/>
    <mergeCell ref="AU17:AU18"/>
    <mergeCell ref="AV67:AV68"/>
    <mergeCell ref="AV59:AV60"/>
    <mergeCell ref="AV51:AV52"/>
    <mergeCell ref="AV53:AV54"/>
    <mergeCell ref="AU39:AU40"/>
    <mergeCell ref="AV35:AV36"/>
    <mergeCell ref="AV49:AV50"/>
    <mergeCell ref="AV41:AV42"/>
    <mergeCell ref="AV43:AV44"/>
    <mergeCell ref="AU41:AU42"/>
    <mergeCell ref="AU43:AU44"/>
    <mergeCell ref="AU57:AU58"/>
    <mergeCell ref="AV81:AV82"/>
    <mergeCell ref="AV63:AV64"/>
    <mergeCell ref="AV65:AV66"/>
    <mergeCell ref="AV57:AV58"/>
    <mergeCell ref="AV71:AV72"/>
    <mergeCell ref="AV77:AV78"/>
    <mergeCell ref="AV61:AV62"/>
    <mergeCell ref="D155:D156"/>
    <mergeCell ref="D151:D152"/>
    <mergeCell ref="D71:D72"/>
    <mergeCell ref="D57:D58"/>
    <mergeCell ref="AU147:AU148"/>
    <mergeCell ref="AU145:AU146"/>
    <mergeCell ref="AU91:AU92"/>
    <mergeCell ref="AU93:AU94"/>
    <mergeCell ref="AV87:AV88"/>
    <mergeCell ref="AV135:AV136"/>
    <mergeCell ref="AV123:AV124"/>
    <mergeCell ref="AV125:AV126"/>
    <mergeCell ref="AV127:AV128"/>
    <mergeCell ref="AU143:AU144"/>
    <mergeCell ref="AU129:AU130"/>
    <mergeCell ref="AU131:AU132"/>
    <mergeCell ref="AV133:AV134"/>
    <mergeCell ref="C153:C154"/>
    <mergeCell ref="C155:C156"/>
    <mergeCell ref="C135:C136"/>
    <mergeCell ref="C131:C132"/>
    <mergeCell ref="D153:D154"/>
    <mergeCell ref="C133:C134"/>
    <mergeCell ref="D133:D134"/>
    <mergeCell ref="D145:D146"/>
    <mergeCell ref="AV89:AV90"/>
    <mergeCell ref="AU121:AU122"/>
    <mergeCell ref="AU105:AU106"/>
    <mergeCell ref="AU113:AU114"/>
    <mergeCell ref="AV111:AV112"/>
    <mergeCell ref="AU119:AU120"/>
    <mergeCell ref="AU111:AU112"/>
    <mergeCell ref="AU117:AU118"/>
    <mergeCell ref="AV97:AV98"/>
    <mergeCell ref="AU99:AU100"/>
    <mergeCell ref="AU153:AU154"/>
    <mergeCell ref="AN143:AN144"/>
    <mergeCell ref="AU149:AU150"/>
    <mergeCell ref="AU151:AU152"/>
    <mergeCell ref="K116:K117"/>
    <mergeCell ref="K124:K125"/>
    <mergeCell ref="AW13:AW28"/>
    <mergeCell ref="AU139:AU140"/>
    <mergeCell ref="AU141:AU142"/>
    <mergeCell ref="AV105:AV106"/>
    <mergeCell ref="AV83:AV84"/>
    <mergeCell ref="AV137:AV138"/>
    <mergeCell ref="AU103:AU104"/>
    <mergeCell ref="AU109:AU110"/>
    <mergeCell ref="AU69:AU70"/>
    <mergeCell ref="AV107:AV108"/>
    <mergeCell ref="AU133:AU134"/>
    <mergeCell ref="AU123:AU124"/>
    <mergeCell ref="AU95:AU96"/>
    <mergeCell ref="AU89:AU90"/>
    <mergeCell ref="AU137:AU138"/>
    <mergeCell ref="AU125:AU126"/>
    <mergeCell ref="AU45:AU46"/>
    <mergeCell ref="AU47:AU48"/>
    <mergeCell ref="AV55:AV56"/>
    <mergeCell ref="AV29:AV30"/>
    <mergeCell ref="AV31:AV32"/>
    <mergeCell ref="AU29:AU30"/>
    <mergeCell ref="AU35:AU36"/>
    <mergeCell ref="AU37:AU38"/>
    <mergeCell ref="C149:C150"/>
    <mergeCell ref="D149:D150"/>
    <mergeCell ref="C151:C152"/>
    <mergeCell ref="D85:D86"/>
    <mergeCell ref="D131:D132"/>
    <mergeCell ref="C89:C90"/>
    <mergeCell ref="C91:C92"/>
    <mergeCell ref="D137:D138"/>
    <mergeCell ref="C127:C128"/>
    <mergeCell ref="D127:D128"/>
    <mergeCell ref="D93:D94"/>
    <mergeCell ref="C95:C96"/>
    <mergeCell ref="D97:D98"/>
    <mergeCell ref="C121:C122"/>
    <mergeCell ref="C103:C104"/>
    <mergeCell ref="C105:C106"/>
    <mergeCell ref="C117:C118"/>
    <mergeCell ref="D91:D92"/>
    <mergeCell ref="C107:C108"/>
    <mergeCell ref="C109:C110"/>
    <mergeCell ref="C99:C100"/>
    <mergeCell ref="C97:C98"/>
    <mergeCell ref="C87:C88"/>
    <mergeCell ref="D87:D88"/>
    <mergeCell ref="C13:C14"/>
    <mergeCell ref="D13:D14"/>
    <mergeCell ref="D27:D28"/>
    <mergeCell ref="D51:D52"/>
    <mergeCell ref="D25:D26"/>
    <mergeCell ref="C49:C50"/>
    <mergeCell ref="D47:D48"/>
    <mergeCell ref="D17:D18"/>
    <mergeCell ref="C17:C18"/>
    <mergeCell ref="C19:C20"/>
    <mergeCell ref="C45:C46"/>
    <mergeCell ref="C15:C16"/>
    <mergeCell ref="C23:C24"/>
    <mergeCell ref="D15:D16"/>
    <mergeCell ref="D19:D20"/>
    <mergeCell ref="D45:D46"/>
    <mergeCell ref="D43:D44"/>
    <mergeCell ref="C21:C22"/>
    <mergeCell ref="C31:C32"/>
    <mergeCell ref="D37:D38"/>
    <mergeCell ref="C55:C56"/>
    <mergeCell ref="D55:D56"/>
    <mergeCell ref="C61:C62"/>
    <mergeCell ref="D61:D62"/>
    <mergeCell ref="C69:C70"/>
    <mergeCell ref="C67:C68"/>
    <mergeCell ref="C81:C82"/>
    <mergeCell ref="C71:C72"/>
    <mergeCell ref="C75:C76"/>
    <mergeCell ref="D75:D76"/>
    <mergeCell ref="C77:C78"/>
    <mergeCell ref="D67:D68"/>
    <mergeCell ref="C59:C60"/>
    <mergeCell ref="C65:C66"/>
    <mergeCell ref="D77:D78"/>
    <mergeCell ref="C63:C64"/>
    <mergeCell ref="D63:D64"/>
    <mergeCell ref="C57:C58"/>
    <mergeCell ref="D73:D74"/>
    <mergeCell ref="AU71:AU72"/>
    <mergeCell ref="AU67:AU68"/>
    <mergeCell ref="C73:C74"/>
    <mergeCell ref="AU73:AU74"/>
    <mergeCell ref="C85:C86"/>
    <mergeCell ref="AU85:AU86"/>
    <mergeCell ref="AU65:AU66"/>
    <mergeCell ref="AU87:AU88"/>
    <mergeCell ref="AU83:AU84"/>
    <mergeCell ref="AU75:AU76"/>
    <mergeCell ref="AU81:AU82"/>
    <mergeCell ref="AU77:AU78"/>
    <mergeCell ref="C83:C84"/>
    <mergeCell ref="D83:D84"/>
    <mergeCell ref="AU79:AU80"/>
    <mergeCell ref="C79:C80"/>
    <mergeCell ref="D79:D80"/>
    <mergeCell ref="AU135:AU136"/>
    <mergeCell ref="AU127:AU128"/>
    <mergeCell ref="D115:D116"/>
    <mergeCell ref="D117:D118"/>
    <mergeCell ref="D119:D120"/>
    <mergeCell ref="AU107:AU108"/>
    <mergeCell ref="AU97:AU98"/>
    <mergeCell ref="AU101:AU102"/>
    <mergeCell ref="AU115:AU116"/>
    <mergeCell ref="D103:D104"/>
    <mergeCell ref="D105:D106"/>
    <mergeCell ref="D107:D108"/>
    <mergeCell ref="D109:D110"/>
    <mergeCell ref="AV143:AV144"/>
    <mergeCell ref="AV145:AV146"/>
    <mergeCell ref="AV147:AV148"/>
    <mergeCell ref="AV149:AV150"/>
    <mergeCell ref="AV141:AV142"/>
    <mergeCell ref="AV139:AV140"/>
    <mergeCell ref="AV113:AV114"/>
    <mergeCell ref="AV121:AV122"/>
    <mergeCell ref="AV103:AV104"/>
    <mergeCell ref="C141:C142"/>
    <mergeCell ref="D141:D142"/>
    <mergeCell ref="C143:C144"/>
    <mergeCell ref="D143:D144"/>
    <mergeCell ref="D89:D90"/>
    <mergeCell ref="D95:D96"/>
    <mergeCell ref="C137:C138"/>
    <mergeCell ref="D121:D122"/>
    <mergeCell ref="C111:C112"/>
    <mergeCell ref="D111:D112"/>
    <mergeCell ref="C113:C114"/>
    <mergeCell ref="D113:D114"/>
    <mergeCell ref="C115:C116"/>
    <mergeCell ref="D129:D130"/>
    <mergeCell ref="D135:D136"/>
    <mergeCell ref="C119:C120"/>
    <mergeCell ref="C123:C124"/>
    <mergeCell ref="D123:D124"/>
    <mergeCell ref="C125:C126"/>
    <mergeCell ref="D125:D126"/>
    <mergeCell ref="B1:AW1"/>
    <mergeCell ref="B8:I8"/>
    <mergeCell ref="AA4:AE4"/>
    <mergeCell ref="AA3:AE3"/>
    <mergeCell ref="I4:M4"/>
    <mergeCell ref="AU59:AU60"/>
    <mergeCell ref="AV25:AV26"/>
    <mergeCell ref="J8:M8"/>
    <mergeCell ref="AV11:AV12"/>
    <mergeCell ref="B29:B44"/>
    <mergeCell ref="AU49:AU50"/>
    <mergeCell ref="AU51:AU52"/>
    <mergeCell ref="N3:X3"/>
    <mergeCell ref="AF3:AP3"/>
    <mergeCell ref="T8:W8"/>
    <mergeCell ref="AP8:AW8"/>
    <mergeCell ref="AL8:AO8"/>
    <mergeCell ref="AF4:AP4"/>
    <mergeCell ref="AV23:AV24"/>
    <mergeCell ref="C11:C12"/>
    <mergeCell ref="C43:C44"/>
    <mergeCell ref="B13:B28"/>
    <mergeCell ref="I3:M3"/>
    <mergeCell ref="F3:H4"/>
    <mergeCell ref="B9:I9"/>
    <mergeCell ref="D81:D82"/>
    <mergeCell ref="D65:D66"/>
    <mergeCell ref="C53:C54"/>
    <mergeCell ref="N4:X4"/>
    <mergeCell ref="AP9:AW9"/>
    <mergeCell ref="AB8:AE8"/>
    <mergeCell ref="X8:AA8"/>
    <mergeCell ref="N8:S8"/>
    <mergeCell ref="AV45:AV46"/>
    <mergeCell ref="AV47:AV48"/>
    <mergeCell ref="B49:B66"/>
    <mergeCell ref="AU33:AU34"/>
    <mergeCell ref="AV33:AV34"/>
    <mergeCell ref="AW29:AW46"/>
    <mergeCell ref="AV37:AV38"/>
    <mergeCell ref="AV39:AV40"/>
    <mergeCell ref="D53:D54"/>
    <mergeCell ref="D59:D60"/>
    <mergeCell ref="D69:D70"/>
    <mergeCell ref="AU53:AU54"/>
    <mergeCell ref="AU63:AU64"/>
    <mergeCell ref="AU61:AU62"/>
    <mergeCell ref="AU55:AU56"/>
    <mergeCell ref="AW139:AW154"/>
    <mergeCell ref="AV93:AV94"/>
    <mergeCell ref="AV95:AV96"/>
    <mergeCell ref="AW51:AW66"/>
    <mergeCell ref="AW67:AW82"/>
    <mergeCell ref="AW87:AW102"/>
    <mergeCell ref="AV91:AV92"/>
    <mergeCell ref="AV79:AV80"/>
    <mergeCell ref="AV109:AV110"/>
    <mergeCell ref="AV85:AV86"/>
    <mergeCell ref="AW103:AW118"/>
    <mergeCell ref="AV69:AV70"/>
    <mergeCell ref="AV73:AV74"/>
    <mergeCell ref="AV75:AV76"/>
    <mergeCell ref="AW123:AW138"/>
    <mergeCell ref="AV151:AV152"/>
    <mergeCell ref="AV153:AV154"/>
    <mergeCell ref="AV99:AV100"/>
    <mergeCell ref="AV101:AV102"/>
    <mergeCell ref="AV115:AV116"/>
    <mergeCell ref="AV117:AV118"/>
    <mergeCell ref="AV119:AV120"/>
    <mergeCell ref="AV129:AV130"/>
    <mergeCell ref="AV131:AV132"/>
    <mergeCell ref="B139:B154"/>
    <mergeCell ref="C145:C146"/>
    <mergeCell ref="AN116:AN117"/>
    <mergeCell ref="AN124:AN125"/>
    <mergeCell ref="Y89:Z120"/>
    <mergeCell ref="AN71:AN72"/>
    <mergeCell ref="AN97:AN98"/>
    <mergeCell ref="B67:B82"/>
    <mergeCell ref="B87:B102"/>
    <mergeCell ref="D99:D100"/>
    <mergeCell ref="B103:B118"/>
    <mergeCell ref="B123:B138"/>
    <mergeCell ref="C101:C102"/>
    <mergeCell ref="D101:D102"/>
    <mergeCell ref="C93:C94"/>
    <mergeCell ref="AD71:AD98"/>
    <mergeCell ref="AG71:AG98"/>
    <mergeCell ref="R71:R98"/>
    <mergeCell ref="U71:U98"/>
    <mergeCell ref="C147:C148"/>
    <mergeCell ref="D147:D148"/>
    <mergeCell ref="C129:C130"/>
    <mergeCell ref="D139:D140"/>
    <mergeCell ref="C139:C140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40" orientation="portrait" horizontalDpi="4294967293" verticalDpi="360" r:id="rId1"/>
  <headerFooter alignWithMargins="0"/>
  <rowBreaks count="1" manualBreakCount="1">
    <brk id="168" max="3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68"/>
  <sheetViews>
    <sheetView view="pageBreakPreview" zoomScaleNormal="100" zoomScaleSheetLayoutView="100" workbookViewId="0"/>
  </sheetViews>
  <sheetFormatPr defaultRowHeight="13.2"/>
  <cols>
    <col min="1" max="27" width="5.6640625" customWidth="1"/>
  </cols>
  <sheetData>
    <row r="1" spans="1:26" ht="20.25" customHeight="1">
      <c r="A1" s="140" t="s">
        <v>208</v>
      </c>
      <c r="B1" s="140"/>
      <c r="C1" s="140"/>
      <c r="D1" s="140"/>
      <c r="E1" s="471">
        <f>組み合わせ一覧!B9</f>
        <v>44870</v>
      </c>
      <c r="F1" s="472"/>
      <c r="G1" s="472"/>
      <c r="H1" s="472"/>
      <c r="I1" s="140"/>
      <c r="J1" s="140"/>
      <c r="K1" s="472" t="s">
        <v>209</v>
      </c>
      <c r="L1" s="472"/>
      <c r="M1" s="472"/>
      <c r="N1" s="472"/>
      <c r="O1" s="7"/>
      <c r="P1" s="472" t="s">
        <v>203</v>
      </c>
      <c r="Q1" s="472"/>
      <c r="R1" s="472"/>
      <c r="S1" s="46"/>
      <c r="T1" s="478" t="str">
        <f>組み合わせ一覧!B13</f>
        <v>足利市西部多目的運動場（あしスタ）A</v>
      </c>
      <c r="U1" s="478"/>
      <c r="V1" s="478"/>
      <c r="W1" s="478"/>
      <c r="X1" s="478"/>
      <c r="Y1" s="478"/>
    </row>
    <row r="2" spans="1:26" ht="20.25" customHeight="1">
      <c r="A2" s="4"/>
      <c r="B2" s="4"/>
      <c r="C2" s="4"/>
      <c r="D2" s="4"/>
      <c r="E2" s="4"/>
      <c r="F2" s="4"/>
      <c r="G2" s="4"/>
      <c r="H2" s="4"/>
      <c r="I2" s="240"/>
      <c r="J2" s="240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0.25" customHeight="1" thickBot="1">
      <c r="A3" s="16"/>
      <c r="B3" s="16"/>
      <c r="C3" s="16"/>
      <c r="D3" s="16"/>
      <c r="E3" s="16"/>
      <c r="F3" s="327"/>
      <c r="G3" s="322"/>
      <c r="H3" s="16"/>
      <c r="I3" s="154"/>
      <c r="J3" s="16"/>
      <c r="K3" s="16"/>
      <c r="L3" s="16"/>
      <c r="M3" s="322"/>
      <c r="N3" s="323"/>
      <c r="O3" s="16"/>
      <c r="P3" s="16"/>
      <c r="Q3" s="16"/>
      <c r="R3" s="16"/>
      <c r="S3" s="16"/>
      <c r="T3" s="16"/>
      <c r="U3" s="323"/>
      <c r="V3" s="16"/>
      <c r="W3" s="16"/>
      <c r="X3" s="16"/>
      <c r="Y3" s="16"/>
      <c r="Z3" s="16"/>
    </row>
    <row r="4" spans="1:26" ht="20.25" customHeight="1" thickTop="1">
      <c r="A4" s="16"/>
      <c r="B4" s="21"/>
      <c r="C4" s="463" t="s">
        <v>3</v>
      </c>
      <c r="D4" s="460"/>
      <c r="E4" s="460"/>
      <c r="F4" s="449"/>
      <c r="G4" s="449"/>
      <c r="H4" s="328"/>
      <c r="I4" s="154"/>
      <c r="J4" s="16"/>
      <c r="K4" s="21"/>
      <c r="L4" s="320"/>
      <c r="M4" s="449" t="s">
        <v>4</v>
      </c>
      <c r="N4" s="449"/>
      <c r="O4" s="460"/>
      <c r="P4" s="460"/>
      <c r="Q4" s="461"/>
      <c r="R4" s="21"/>
      <c r="S4" s="21"/>
      <c r="T4" s="340"/>
      <c r="U4" s="449" t="s">
        <v>2</v>
      </c>
      <c r="V4" s="460"/>
      <c r="W4" s="461"/>
      <c r="X4" s="21"/>
      <c r="Y4" s="21"/>
      <c r="Z4" s="16"/>
    </row>
    <row r="5" spans="1:26" ht="20.25" customHeight="1" thickBot="1">
      <c r="A5" s="16"/>
      <c r="B5" s="16"/>
      <c r="C5" s="17"/>
      <c r="D5" s="16"/>
      <c r="E5" s="21"/>
      <c r="F5" s="322"/>
      <c r="G5" s="350"/>
      <c r="H5" s="318"/>
      <c r="I5" s="154"/>
      <c r="J5" s="16"/>
      <c r="K5" s="16"/>
      <c r="L5" s="323"/>
      <c r="M5" s="16"/>
      <c r="N5" s="16"/>
      <c r="O5" s="16"/>
      <c r="P5" s="16"/>
      <c r="Q5" s="18"/>
      <c r="R5" s="16"/>
      <c r="S5" s="16"/>
      <c r="T5" s="340"/>
      <c r="U5" s="21"/>
      <c r="V5" s="16"/>
      <c r="W5" s="18"/>
      <c r="X5" s="16"/>
      <c r="Y5" s="16"/>
      <c r="Z5" s="16"/>
    </row>
    <row r="6" spans="1:26" ht="20.25" customHeight="1" thickTop="1">
      <c r="A6" s="16"/>
      <c r="B6" s="16"/>
      <c r="C6" s="17"/>
      <c r="D6" s="16"/>
      <c r="E6" s="320"/>
      <c r="F6" s="463" t="s">
        <v>0</v>
      </c>
      <c r="G6" s="460"/>
      <c r="H6" s="461"/>
      <c r="I6" s="16"/>
      <c r="J6" s="16"/>
      <c r="K6" s="320"/>
      <c r="L6" s="462" t="s">
        <v>1</v>
      </c>
      <c r="M6" s="460"/>
      <c r="N6" s="461"/>
      <c r="O6" s="16"/>
      <c r="P6" s="16"/>
      <c r="Q6" s="18"/>
      <c r="R6" s="16"/>
      <c r="S6" s="16"/>
      <c r="T6" s="349"/>
      <c r="U6" s="307"/>
      <c r="V6" s="16"/>
      <c r="W6" s="18"/>
      <c r="X6" s="16"/>
      <c r="Y6" s="16"/>
      <c r="Z6" s="16"/>
    </row>
    <row r="7" spans="1:26" ht="20.25" customHeight="1">
      <c r="A7" s="16"/>
      <c r="B7" s="16"/>
      <c r="C7" s="17"/>
      <c r="D7" s="16"/>
      <c r="E7" s="320"/>
      <c r="F7" s="17"/>
      <c r="G7" s="16"/>
      <c r="H7" s="18"/>
      <c r="I7" s="21"/>
      <c r="J7" s="21"/>
      <c r="K7" s="321"/>
      <c r="L7" s="17"/>
      <c r="M7" s="16"/>
      <c r="N7" s="18"/>
      <c r="O7" s="16"/>
      <c r="P7" s="21"/>
      <c r="Q7" s="25"/>
      <c r="R7" s="16"/>
      <c r="S7" s="16"/>
      <c r="T7" s="340"/>
      <c r="U7" s="16"/>
      <c r="V7" s="16"/>
      <c r="W7" s="18"/>
      <c r="X7" s="16"/>
      <c r="Y7" s="16"/>
      <c r="Z7" s="16"/>
    </row>
    <row r="8" spans="1:26" ht="20.25" customHeight="1">
      <c r="B8" s="449">
        <v>1</v>
      </c>
      <c r="C8" s="449"/>
      <c r="D8" s="21"/>
      <c r="E8" s="449">
        <v>2</v>
      </c>
      <c r="F8" s="449"/>
      <c r="G8" s="21"/>
      <c r="H8" s="449">
        <v>3</v>
      </c>
      <c r="I8" s="449"/>
      <c r="J8" s="20"/>
      <c r="K8" s="450">
        <v>4</v>
      </c>
      <c r="L8" s="450"/>
      <c r="M8" s="21"/>
      <c r="N8" s="449">
        <v>5</v>
      </c>
      <c r="O8" s="449"/>
      <c r="P8" s="21"/>
      <c r="Q8" s="449">
        <v>6</v>
      </c>
      <c r="R8" s="449"/>
      <c r="S8" s="21"/>
      <c r="T8" s="449">
        <v>7</v>
      </c>
      <c r="U8" s="449"/>
      <c r="V8" s="21"/>
      <c r="W8" s="449">
        <v>8</v>
      </c>
      <c r="X8" s="449"/>
      <c r="Y8" s="21"/>
      <c r="Z8" s="21"/>
    </row>
    <row r="9" spans="1:26" ht="20.25" customHeight="1">
      <c r="B9" s="477" t="str">
        <f>組み合わせ一覧!C13</f>
        <v>上河内ジュニアサッカークラブ</v>
      </c>
      <c r="C9" s="477"/>
      <c r="D9" s="294"/>
      <c r="E9" s="452" t="str">
        <f>組み合わせ一覧!C15</f>
        <v>Ｋ－ＷＥＳＴ．ＦＣ２００１</v>
      </c>
      <c r="F9" s="452"/>
      <c r="G9" s="229"/>
      <c r="H9" s="451" t="str">
        <f>組み合わせ一覧!C17</f>
        <v>ＴＥＡＭ　リフレＳＣチェルビアット</v>
      </c>
      <c r="I9" s="451"/>
      <c r="J9" s="295"/>
      <c r="K9" s="452" t="str">
        <f>組み合わせ一覧!C19</f>
        <v>小山三小　ＦＣ</v>
      </c>
      <c r="L9" s="452"/>
      <c r="M9" s="229"/>
      <c r="N9" s="451" t="str">
        <f>組み合わせ一覧!C21</f>
        <v>ＦＣアネーロ宇都宮・Ｕ－１２</v>
      </c>
      <c r="O9" s="451"/>
      <c r="P9" s="229"/>
      <c r="Q9" s="453" t="str">
        <f>組み合わせ一覧!C23</f>
        <v>ＦＣ毛野</v>
      </c>
      <c r="R9" s="453"/>
      <c r="S9" s="229"/>
      <c r="T9" s="452" t="str">
        <f>組み合わせ一覧!C25</f>
        <v>フットボールクラブ氏家</v>
      </c>
      <c r="U9" s="452"/>
      <c r="V9" s="294"/>
      <c r="W9" s="451" t="str">
        <f>組み合わせ一覧!C27</f>
        <v>真岡西サッカークラブブリッツ</v>
      </c>
      <c r="X9" s="451"/>
      <c r="Y9" s="195"/>
      <c r="Z9" s="195"/>
    </row>
    <row r="10" spans="1:26" ht="20.25" customHeight="1">
      <c r="A10" s="62"/>
      <c r="B10" s="477"/>
      <c r="C10" s="477"/>
      <c r="D10" s="229"/>
      <c r="E10" s="452"/>
      <c r="F10" s="452"/>
      <c r="G10" s="229"/>
      <c r="H10" s="451"/>
      <c r="I10" s="451"/>
      <c r="J10" s="294"/>
      <c r="K10" s="452"/>
      <c r="L10" s="452"/>
      <c r="M10" s="229"/>
      <c r="N10" s="451"/>
      <c r="O10" s="451"/>
      <c r="P10" s="294"/>
      <c r="Q10" s="453"/>
      <c r="R10" s="453"/>
      <c r="S10" s="229"/>
      <c r="T10" s="452"/>
      <c r="U10" s="452"/>
      <c r="V10" s="229"/>
      <c r="W10" s="451"/>
      <c r="X10" s="451"/>
      <c r="Y10" s="195"/>
      <c r="Z10" s="195"/>
    </row>
    <row r="11" spans="1:26" ht="20.25" customHeight="1">
      <c r="A11" s="62"/>
      <c r="B11" s="477"/>
      <c r="C11" s="477"/>
      <c r="D11" s="229"/>
      <c r="E11" s="452"/>
      <c r="F11" s="452"/>
      <c r="G11" s="229"/>
      <c r="H11" s="451"/>
      <c r="I11" s="451"/>
      <c r="J11" s="294"/>
      <c r="K11" s="452"/>
      <c r="L11" s="452"/>
      <c r="M11" s="229"/>
      <c r="N11" s="451"/>
      <c r="O11" s="451"/>
      <c r="P11" s="294"/>
      <c r="Q11" s="453"/>
      <c r="R11" s="453"/>
      <c r="S11" s="229"/>
      <c r="T11" s="452"/>
      <c r="U11" s="452"/>
      <c r="V11" s="229"/>
      <c r="W11" s="451"/>
      <c r="X11" s="451"/>
      <c r="Y11" s="195"/>
      <c r="Z11" s="195"/>
    </row>
    <row r="12" spans="1:26" ht="20.25" customHeight="1">
      <c r="A12" s="62"/>
      <c r="B12" s="477"/>
      <c r="C12" s="477"/>
      <c r="D12" s="229"/>
      <c r="E12" s="452"/>
      <c r="F12" s="452"/>
      <c r="G12" s="229"/>
      <c r="H12" s="451"/>
      <c r="I12" s="451"/>
      <c r="J12" s="294"/>
      <c r="K12" s="452"/>
      <c r="L12" s="452"/>
      <c r="M12" s="229"/>
      <c r="N12" s="451"/>
      <c r="O12" s="451"/>
      <c r="P12" s="294"/>
      <c r="Q12" s="453"/>
      <c r="R12" s="453"/>
      <c r="S12" s="229"/>
      <c r="T12" s="452"/>
      <c r="U12" s="452"/>
      <c r="V12" s="229"/>
      <c r="W12" s="451"/>
      <c r="X12" s="451"/>
      <c r="Y12" s="195"/>
      <c r="Z12" s="195"/>
    </row>
    <row r="13" spans="1:26" ht="20.25" customHeight="1">
      <c r="A13" s="62"/>
      <c r="B13" s="477"/>
      <c r="C13" s="477"/>
      <c r="D13" s="229"/>
      <c r="E13" s="452"/>
      <c r="F13" s="452"/>
      <c r="G13" s="229"/>
      <c r="H13" s="451"/>
      <c r="I13" s="451"/>
      <c r="J13" s="294"/>
      <c r="K13" s="452"/>
      <c r="L13" s="452"/>
      <c r="M13" s="229"/>
      <c r="N13" s="451"/>
      <c r="O13" s="451"/>
      <c r="P13" s="294"/>
      <c r="Q13" s="453"/>
      <c r="R13" s="453"/>
      <c r="S13" s="229"/>
      <c r="T13" s="452"/>
      <c r="U13" s="452"/>
      <c r="V13" s="229"/>
      <c r="W13" s="451"/>
      <c r="X13" s="451"/>
      <c r="Y13" s="195"/>
      <c r="Z13" s="195"/>
    </row>
    <row r="14" spans="1:26" ht="20.25" customHeight="1">
      <c r="A14" s="62"/>
      <c r="B14" s="477"/>
      <c r="C14" s="477"/>
      <c r="D14" s="229"/>
      <c r="E14" s="452"/>
      <c r="F14" s="452"/>
      <c r="G14" s="229"/>
      <c r="H14" s="451"/>
      <c r="I14" s="451"/>
      <c r="J14" s="294"/>
      <c r="K14" s="452"/>
      <c r="L14" s="452"/>
      <c r="M14" s="229"/>
      <c r="N14" s="451"/>
      <c r="O14" s="451"/>
      <c r="P14" s="294"/>
      <c r="Q14" s="453"/>
      <c r="R14" s="453"/>
      <c r="S14" s="229"/>
      <c r="T14" s="452"/>
      <c r="U14" s="452"/>
      <c r="V14" s="229"/>
      <c r="W14" s="451"/>
      <c r="X14" s="451"/>
      <c r="Y14" s="195"/>
      <c r="Z14" s="195"/>
    </row>
    <row r="15" spans="1:26" ht="20.25" customHeight="1">
      <c r="A15" s="62"/>
      <c r="B15" s="477"/>
      <c r="C15" s="477"/>
      <c r="D15" s="229"/>
      <c r="E15" s="452"/>
      <c r="F15" s="452"/>
      <c r="G15" s="229"/>
      <c r="H15" s="451"/>
      <c r="I15" s="451"/>
      <c r="J15" s="294"/>
      <c r="K15" s="452"/>
      <c r="L15" s="452"/>
      <c r="M15" s="229"/>
      <c r="N15" s="451"/>
      <c r="O15" s="451"/>
      <c r="P15" s="294"/>
      <c r="Q15" s="453"/>
      <c r="R15" s="453"/>
      <c r="S15" s="229"/>
      <c r="T15" s="452"/>
      <c r="U15" s="452"/>
      <c r="V15" s="229"/>
      <c r="W15" s="451"/>
      <c r="X15" s="451"/>
      <c r="Y15" s="195"/>
      <c r="Z15" s="195"/>
    </row>
    <row r="16" spans="1:26" ht="20.25" customHeight="1">
      <c r="A16" s="62"/>
      <c r="B16" s="477"/>
      <c r="C16" s="477"/>
      <c r="D16" s="229"/>
      <c r="E16" s="452"/>
      <c r="F16" s="452"/>
      <c r="G16" s="229"/>
      <c r="H16" s="451"/>
      <c r="I16" s="451"/>
      <c r="J16" s="294"/>
      <c r="K16" s="452"/>
      <c r="L16" s="452"/>
      <c r="M16" s="229"/>
      <c r="N16" s="451"/>
      <c r="O16" s="451"/>
      <c r="P16" s="294"/>
      <c r="Q16" s="453"/>
      <c r="R16" s="453"/>
      <c r="S16" s="229"/>
      <c r="T16" s="452"/>
      <c r="U16" s="452"/>
      <c r="V16" s="229"/>
      <c r="W16" s="451"/>
      <c r="X16" s="451"/>
      <c r="Y16" s="195"/>
      <c r="Z16" s="195"/>
    </row>
    <row r="17" spans="1:26" ht="20.25" customHeight="1">
      <c r="A17" s="62"/>
      <c r="B17" s="477"/>
      <c r="C17" s="477"/>
      <c r="D17" s="229"/>
      <c r="E17" s="452"/>
      <c r="F17" s="452"/>
      <c r="G17" s="229"/>
      <c r="H17" s="451"/>
      <c r="I17" s="451"/>
      <c r="J17" s="294"/>
      <c r="K17" s="452"/>
      <c r="L17" s="452"/>
      <c r="M17" s="229"/>
      <c r="N17" s="451"/>
      <c r="O17" s="451"/>
      <c r="P17" s="294"/>
      <c r="Q17" s="453"/>
      <c r="R17" s="453"/>
      <c r="S17" s="229"/>
      <c r="T17" s="452"/>
      <c r="U17" s="452"/>
      <c r="V17" s="229"/>
      <c r="W17" s="451"/>
      <c r="X17" s="451"/>
      <c r="Y17" s="195"/>
      <c r="Z17" s="195"/>
    </row>
    <row r="18" spans="1:26" ht="20.25" customHeight="1">
      <c r="A18" s="62"/>
      <c r="B18" s="477"/>
      <c r="C18" s="477"/>
      <c r="D18" s="229"/>
      <c r="E18" s="452"/>
      <c r="F18" s="452"/>
      <c r="G18" s="229"/>
      <c r="H18" s="451"/>
      <c r="I18" s="451"/>
      <c r="J18" s="294"/>
      <c r="K18" s="452"/>
      <c r="L18" s="452"/>
      <c r="M18" s="229"/>
      <c r="N18" s="451"/>
      <c r="O18" s="451"/>
      <c r="P18" s="294"/>
      <c r="Q18" s="453"/>
      <c r="R18" s="453"/>
      <c r="S18" s="229"/>
      <c r="T18" s="452"/>
      <c r="U18" s="452"/>
      <c r="V18" s="229"/>
      <c r="W18" s="451"/>
      <c r="X18" s="451"/>
      <c r="Y18" s="195"/>
      <c r="Z18" s="195"/>
    </row>
    <row r="19" spans="1:26" ht="20.25" customHeight="1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455" t="s">
        <v>294</v>
      </c>
      <c r="W19" s="455"/>
      <c r="X19" s="455"/>
      <c r="Y19" s="455"/>
      <c r="Z19" s="455"/>
    </row>
    <row r="20" spans="1:26" ht="20.25" customHeight="1">
      <c r="A20" s="450" t="s">
        <v>0</v>
      </c>
      <c r="B20" s="468">
        <v>0.375</v>
      </c>
      <c r="C20" s="468"/>
      <c r="D20" s="468"/>
      <c r="E20" s="476" t="str">
        <f>E9</f>
        <v>Ｋ－ＷＥＳＴ．ＦＣ２００１</v>
      </c>
      <c r="F20" s="476"/>
      <c r="G20" s="476"/>
      <c r="H20" s="476"/>
      <c r="I20" s="476"/>
      <c r="J20" s="454">
        <f>L20+L21</f>
        <v>6</v>
      </c>
      <c r="K20" s="457" t="s">
        <v>5</v>
      </c>
      <c r="L20" s="300">
        <v>3</v>
      </c>
      <c r="M20" s="300" t="s">
        <v>11</v>
      </c>
      <c r="N20" s="300">
        <v>1</v>
      </c>
      <c r="O20" s="457" t="s">
        <v>6</v>
      </c>
      <c r="P20" s="454">
        <f>N20+N21</f>
        <v>1</v>
      </c>
      <c r="Q20" s="479" t="str">
        <f>H9</f>
        <v>ＴＥＡＭ　リフレＳＣチェルビアット</v>
      </c>
      <c r="R20" s="479"/>
      <c r="S20" s="479"/>
      <c r="T20" s="479"/>
      <c r="U20" s="479"/>
      <c r="V20" s="454" t="s">
        <v>295</v>
      </c>
      <c r="W20" s="454"/>
      <c r="X20" s="454"/>
      <c r="Y20" s="454"/>
      <c r="Z20" s="454"/>
    </row>
    <row r="21" spans="1:26" ht="20.25" customHeight="1">
      <c r="A21" s="450"/>
      <c r="B21" s="468"/>
      <c r="C21" s="468"/>
      <c r="D21" s="468"/>
      <c r="E21" s="476"/>
      <c r="F21" s="476"/>
      <c r="G21" s="476"/>
      <c r="H21" s="476"/>
      <c r="I21" s="476"/>
      <c r="J21" s="454"/>
      <c r="K21" s="457"/>
      <c r="L21" s="300">
        <v>3</v>
      </c>
      <c r="M21" s="300" t="s">
        <v>11</v>
      </c>
      <c r="N21" s="300">
        <v>0</v>
      </c>
      <c r="O21" s="457"/>
      <c r="P21" s="454"/>
      <c r="Q21" s="479"/>
      <c r="R21" s="479"/>
      <c r="S21" s="479"/>
      <c r="T21" s="479"/>
      <c r="U21" s="479"/>
      <c r="V21" s="454"/>
      <c r="W21" s="454"/>
      <c r="X21" s="454"/>
      <c r="Y21" s="454"/>
      <c r="Z21" s="454"/>
    </row>
    <row r="22" spans="1:26" ht="20.25" customHeight="1">
      <c r="A22" s="14"/>
      <c r="C22" s="12"/>
      <c r="D22" s="12"/>
      <c r="E22" s="20"/>
      <c r="F22" s="20"/>
      <c r="G22" s="20"/>
      <c r="H22" s="20"/>
      <c r="I22" s="20"/>
      <c r="J22" s="300"/>
      <c r="K22" s="301"/>
      <c r="L22" s="300"/>
      <c r="M22" s="300"/>
      <c r="N22" s="300"/>
      <c r="O22" s="301"/>
      <c r="P22" s="300"/>
      <c r="Q22" s="20"/>
      <c r="R22" s="20"/>
      <c r="S22" s="20"/>
      <c r="T22" s="20"/>
      <c r="U22" s="20"/>
      <c r="V22" s="13"/>
      <c r="W22" s="13"/>
      <c r="X22" s="13"/>
      <c r="Y22" s="13"/>
      <c r="Z22" s="13"/>
    </row>
    <row r="23" spans="1:26" ht="20.25" customHeight="1">
      <c r="A23" s="450" t="s">
        <v>1</v>
      </c>
      <c r="B23" s="468">
        <v>0.40972222222222227</v>
      </c>
      <c r="C23" s="468"/>
      <c r="D23" s="468"/>
      <c r="E23" s="475" t="str">
        <f>K9</f>
        <v>小山三小　ＦＣ</v>
      </c>
      <c r="F23" s="475"/>
      <c r="G23" s="475"/>
      <c r="H23" s="475"/>
      <c r="I23" s="475"/>
      <c r="J23" s="465">
        <f>L23+L24</f>
        <v>0</v>
      </c>
      <c r="K23" s="457" t="s">
        <v>5</v>
      </c>
      <c r="L23" s="303">
        <v>0</v>
      </c>
      <c r="M23" s="300" t="s">
        <v>11</v>
      </c>
      <c r="N23" s="303">
        <v>0</v>
      </c>
      <c r="O23" s="457" t="s">
        <v>6</v>
      </c>
      <c r="P23" s="465">
        <f>N23+N24</f>
        <v>0</v>
      </c>
      <c r="Q23" s="464" t="str">
        <f>N9</f>
        <v>ＦＣアネーロ宇都宮・Ｕ－１２</v>
      </c>
      <c r="R23" s="464"/>
      <c r="S23" s="464"/>
      <c r="T23" s="464"/>
      <c r="U23" s="464"/>
      <c r="V23" s="454" t="s">
        <v>298</v>
      </c>
      <c r="W23" s="454"/>
      <c r="X23" s="454"/>
      <c r="Y23" s="454"/>
      <c r="Z23" s="454"/>
    </row>
    <row r="24" spans="1:26" ht="20.25" customHeight="1">
      <c r="A24" s="450"/>
      <c r="B24" s="468"/>
      <c r="C24" s="468"/>
      <c r="D24" s="468"/>
      <c r="E24" s="475"/>
      <c r="F24" s="475"/>
      <c r="G24" s="475"/>
      <c r="H24" s="475"/>
      <c r="I24" s="475"/>
      <c r="J24" s="465"/>
      <c r="K24" s="457"/>
      <c r="L24" s="303">
        <v>0</v>
      </c>
      <c r="M24" s="300" t="s">
        <v>11</v>
      </c>
      <c r="N24" s="303">
        <v>0</v>
      </c>
      <c r="O24" s="457"/>
      <c r="P24" s="465"/>
      <c r="Q24" s="464"/>
      <c r="R24" s="464"/>
      <c r="S24" s="464"/>
      <c r="T24" s="464"/>
      <c r="U24" s="464"/>
      <c r="V24" s="454"/>
      <c r="W24" s="454"/>
      <c r="X24" s="454"/>
      <c r="Y24" s="454"/>
      <c r="Z24" s="454"/>
    </row>
    <row r="25" spans="1:26" ht="19.8" customHeight="1">
      <c r="A25" s="14"/>
      <c r="C25" s="12"/>
      <c r="D25" s="12"/>
      <c r="E25" s="20"/>
      <c r="F25" s="20"/>
      <c r="G25" s="20"/>
      <c r="H25" s="20"/>
      <c r="I25" s="20"/>
      <c r="J25" s="300"/>
      <c r="K25" s="301"/>
      <c r="L25" s="300"/>
      <c r="M25" s="300"/>
      <c r="N25" s="300"/>
      <c r="O25" s="301"/>
      <c r="P25" s="300"/>
      <c r="Q25" s="450" t="s">
        <v>675</v>
      </c>
      <c r="R25" s="450"/>
      <c r="S25" s="450"/>
      <c r="T25" s="450"/>
      <c r="U25" s="450"/>
      <c r="V25" s="13"/>
      <c r="W25" s="13"/>
      <c r="X25" s="13"/>
      <c r="Y25" s="13"/>
      <c r="Z25" s="13"/>
    </row>
    <row r="26" spans="1:26" ht="20.25" customHeight="1">
      <c r="A26" s="308"/>
      <c r="C26" s="12"/>
      <c r="D26" s="12"/>
      <c r="E26" s="304"/>
      <c r="F26" s="304"/>
      <c r="G26" s="304"/>
      <c r="H26" s="304"/>
      <c r="I26" s="304"/>
      <c r="J26" s="305"/>
      <c r="K26" s="306"/>
      <c r="L26" s="305"/>
      <c r="M26" s="305"/>
      <c r="N26" s="305"/>
      <c r="O26" s="306"/>
      <c r="P26" s="305"/>
      <c r="Q26" s="308"/>
      <c r="R26" s="308"/>
      <c r="S26" s="308"/>
      <c r="T26" s="308"/>
      <c r="U26" s="308"/>
      <c r="V26" s="305"/>
      <c r="W26" s="305"/>
      <c r="X26" s="305"/>
      <c r="Y26" s="305"/>
      <c r="Z26" s="305"/>
    </row>
    <row r="27" spans="1:26" ht="20.25" customHeight="1">
      <c r="A27" s="450" t="s">
        <v>2</v>
      </c>
      <c r="B27" s="468">
        <v>0.44444444444444442</v>
      </c>
      <c r="C27" s="468"/>
      <c r="D27" s="468"/>
      <c r="E27" s="474" t="str">
        <f>T9</f>
        <v>フットボールクラブ氏家</v>
      </c>
      <c r="F27" s="474"/>
      <c r="G27" s="474"/>
      <c r="H27" s="474"/>
      <c r="I27" s="474"/>
      <c r="J27" s="454">
        <f>L27+L28</f>
        <v>2</v>
      </c>
      <c r="K27" s="457" t="s">
        <v>5</v>
      </c>
      <c r="L27" s="300">
        <v>0</v>
      </c>
      <c r="M27" s="300" t="s">
        <v>11</v>
      </c>
      <c r="N27" s="300">
        <v>1</v>
      </c>
      <c r="O27" s="457" t="s">
        <v>6</v>
      </c>
      <c r="P27" s="454">
        <f>N27+N28</f>
        <v>1</v>
      </c>
      <c r="Q27" s="464" t="str">
        <f>W9</f>
        <v>真岡西サッカークラブブリッツ</v>
      </c>
      <c r="R27" s="464"/>
      <c r="S27" s="464"/>
      <c r="T27" s="464"/>
      <c r="U27" s="464"/>
      <c r="V27" s="454" t="s">
        <v>296</v>
      </c>
      <c r="W27" s="454"/>
      <c r="X27" s="454"/>
      <c r="Y27" s="454"/>
      <c r="Z27" s="454"/>
    </row>
    <row r="28" spans="1:26" ht="20.25" customHeight="1">
      <c r="A28" s="450"/>
      <c r="B28" s="468"/>
      <c r="C28" s="468"/>
      <c r="D28" s="468"/>
      <c r="E28" s="474"/>
      <c r="F28" s="474"/>
      <c r="G28" s="474"/>
      <c r="H28" s="474"/>
      <c r="I28" s="474"/>
      <c r="J28" s="454"/>
      <c r="K28" s="457"/>
      <c r="L28" s="300">
        <v>2</v>
      </c>
      <c r="M28" s="300" t="s">
        <v>11</v>
      </c>
      <c r="N28" s="300">
        <v>0</v>
      </c>
      <c r="O28" s="457"/>
      <c r="P28" s="454"/>
      <c r="Q28" s="464"/>
      <c r="R28" s="464"/>
      <c r="S28" s="464"/>
      <c r="T28" s="464"/>
      <c r="U28" s="464"/>
      <c r="V28" s="454"/>
      <c r="W28" s="454"/>
      <c r="X28" s="454"/>
      <c r="Y28" s="454"/>
      <c r="Z28" s="454"/>
    </row>
    <row r="29" spans="1:26" ht="20.25" customHeight="1">
      <c r="A29" s="14"/>
      <c r="C29" s="12"/>
      <c r="D29" s="12"/>
      <c r="E29" s="20"/>
      <c r="F29" s="20"/>
      <c r="G29" s="20"/>
      <c r="H29" s="20"/>
      <c r="I29" s="20"/>
      <c r="J29" s="300"/>
      <c r="K29" s="301"/>
      <c r="L29" s="300"/>
      <c r="M29" s="300"/>
      <c r="N29" s="300"/>
      <c r="O29" s="301"/>
      <c r="P29" s="300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26" ht="20.25" customHeight="1">
      <c r="A30" s="450" t="s">
        <v>3</v>
      </c>
      <c r="B30" s="468">
        <v>0.47916666666666669</v>
      </c>
      <c r="C30" s="468"/>
      <c r="D30" s="468"/>
      <c r="E30" s="467" t="str">
        <f>B9</f>
        <v>上河内ジュニアサッカークラブ</v>
      </c>
      <c r="F30" s="467"/>
      <c r="G30" s="467"/>
      <c r="H30" s="467"/>
      <c r="I30" s="467"/>
      <c r="J30" s="454">
        <f>L30+L31</f>
        <v>1</v>
      </c>
      <c r="K30" s="457" t="s">
        <v>5</v>
      </c>
      <c r="L30" s="300">
        <v>0</v>
      </c>
      <c r="M30" s="300" t="s">
        <v>11</v>
      </c>
      <c r="N30" s="300">
        <v>5</v>
      </c>
      <c r="O30" s="457" t="s">
        <v>6</v>
      </c>
      <c r="P30" s="454">
        <f>N30+N31</f>
        <v>8</v>
      </c>
      <c r="Q30" s="456" t="str">
        <f>E20</f>
        <v>Ｋ－ＷＥＳＴ．ＦＣ２００１</v>
      </c>
      <c r="R30" s="456"/>
      <c r="S30" s="456"/>
      <c r="T30" s="456"/>
      <c r="U30" s="456"/>
      <c r="V30" s="454" t="s">
        <v>297</v>
      </c>
      <c r="W30" s="454"/>
      <c r="X30" s="454"/>
      <c r="Y30" s="454"/>
      <c r="Z30" s="454"/>
    </row>
    <row r="31" spans="1:26" ht="20.25" customHeight="1">
      <c r="A31" s="450"/>
      <c r="B31" s="468"/>
      <c r="C31" s="468"/>
      <c r="D31" s="468"/>
      <c r="E31" s="467"/>
      <c r="F31" s="467"/>
      <c r="G31" s="467"/>
      <c r="H31" s="467"/>
      <c r="I31" s="467"/>
      <c r="J31" s="454"/>
      <c r="K31" s="457"/>
      <c r="L31" s="300">
        <v>1</v>
      </c>
      <c r="M31" s="300" t="s">
        <v>11</v>
      </c>
      <c r="N31" s="300">
        <v>3</v>
      </c>
      <c r="O31" s="457"/>
      <c r="P31" s="454"/>
      <c r="Q31" s="456"/>
      <c r="R31" s="456"/>
      <c r="S31" s="456"/>
      <c r="T31" s="456"/>
      <c r="U31" s="456"/>
      <c r="V31" s="454"/>
      <c r="W31" s="454"/>
      <c r="X31" s="454"/>
      <c r="Y31" s="454"/>
      <c r="Z31" s="454"/>
    </row>
    <row r="32" spans="1:26" s="4" customFormat="1" ht="20.25" customHeight="1">
      <c r="B32" s="64"/>
      <c r="J32" s="154"/>
      <c r="K32" s="154"/>
      <c r="L32" s="154"/>
      <c r="M32" s="154"/>
      <c r="N32" s="154"/>
      <c r="O32" s="154"/>
      <c r="P32" s="154"/>
      <c r="V32" s="236"/>
      <c r="W32" s="236"/>
      <c r="X32" s="236"/>
      <c r="Y32" s="236"/>
      <c r="Z32" s="236"/>
    </row>
    <row r="33" spans="1:26" ht="20.25" customHeight="1">
      <c r="A33" s="450" t="s">
        <v>4</v>
      </c>
      <c r="B33" s="468">
        <v>0.51388888888888895</v>
      </c>
      <c r="C33" s="468"/>
      <c r="D33" s="468"/>
      <c r="E33" s="466" t="str">
        <f>E23</f>
        <v>小山三小　ＦＣ</v>
      </c>
      <c r="F33" s="466"/>
      <c r="G33" s="466"/>
      <c r="H33" s="466"/>
      <c r="I33" s="466"/>
      <c r="J33" s="454">
        <f>L33+L34</f>
        <v>2</v>
      </c>
      <c r="K33" s="457" t="s">
        <v>5</v>
      </c>
      <c r="L33" s="300">
        <v>0</v>
      </c>
      <c r="M33" s="300" t="s">
        <v>11</v>
      </c>
      <c r="N33" s="300">
        <v>0</v>
      </c>
      <c r="O33" s="457" t="s">
        <v>6</v>
      </c>
      <c r="P33" s="454">
        <f>N33+N34</f>
        <v>0</v>
      </c>
      <c r="Q33" s="450" t="str">
        <f>Q9</f>
        <v>ＦＣ毛野</v>
      </c>
      <c r="R33" s="450"/>
      <c r="S33" s="450"/>
      <c r="T33" s="450"/>
      <c r="U33" s="450"/>
      <c r="V33" s="454" t="s">
        <v>299</v>
      </c>
      <c r="W33" s="454"/>
      <c r="X33" s="454"/>
      <c r="Y33" s="454"/>
      <c r="Z33" s="454"/>
    </row>
    <row r="34" spans="1:26" ht="20.25" customHeight="1">
      <c r="A34" s="450"/>
      <c r="B34" s="468"/>
      <c r="C34" s="468"/>
      <c r="D34" s="468"/>
      <c r="E34" s="466"/>
      <c r="F34" s="466"/>
      <c r="G34" s="466"/>
      <c r="H34" s="466"/>
      <c r="I34" s="466"/>
      <c r="J34" s="454"/>
      <c r="K34" s="457"/>
      <c r="L34" s="300">
        <v>2</v>
      </c>
      <c r="M34" s="300" t="s">
        <v>11</v>
      </c>
      <c r="N34" s="300">
        <v>0</v>
      </c>
      <c r="O34" s="457"/>
      <c r="P34" s="454"/>
      <c r="Q34" s="450"/>
      <c r="R34" s="450"/>
      <c r="S34" s="450"/>
      <c r="T34" s="450"/>
      <c r="U34" s="450"/>
      <c r="V34" s="454"/>
      <c r="W34" s="454"/>
      <c r="X34" s="454"/>
      <c r="Y34" s="454"/>
      <c r="Z34" s="454"/>
    </row>
    <row r="35" spans="1:26" ht="20.25" customHeight="1">
      <c r="M35" s="1"/>
    </row>
    <row r="36" spans="1:26" ht="20.25" customHeight="1">
      <c r="A36" s="140" t="str">
        <f>A1</f>
        <v>■第１日</v>
      </c>
      <c r="B36" s="140"/>
      <c r="C36" s="140"/>
      <c r="D36" s="140"/>
      <c r="E36" s="471">
        <f>E1</f>
        <v>44870</v>
      </c>
      <c r="F36" s="471"/>
      <c r="G36" s="471"/>
      <c r="H36" s="471"/>
      <c r="I36" s="140"/>
      <c r="J36" s="140"/>
      <c r="K36" s="472" t="str">
        <f>K1</f>
        <v>１・２回戦</v>
      </c>
      <c r="L36" s="472"/>
      <c r="M36" s="472"/>
      <c r="N36" s="472"/>
      <c r="O36" s="7"/>
      <c r="P36" s="472" t="s">
        <v>204</v>
      </c>
      <c r="Q36" s="472"/>
      <c r="R36" s="472"/>
      <c r="S36" s="46"/>
      <c r="T36" s="478" t="str">
        <f>組み合わせ一覧!B29</f>
        <v>足利市西部多目的運動場（あしスタ）B</v>
      </c>
      <c r="U36" s="478"/>
      <c r="V36" s="478"/>
      <c r="W36" s="478"/>
      <c r="X36" s="478"/>
      <c r="Y36" s="478"/>
    </row>
    <row r="37" spans="1:26" ht="20.2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240"/>
      <c r="P37" s="240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20.25" customHeight="1" thickBot="1">
      <c r="A38" s="16"/>
      <c r="B38" s="16"/>
      <c r="C38" s="323"/>
      <c r="D38" s="16"/>
      <c r="E38" s="16"/>
      <c r="F38" s="16"/>
      <c r="G38" s="16"/>
      <c r="H38" s="16"/>
      <c r="I38" s="322"/>
      <c r="J38" s="322"/>
      <c r="K38" s="323"/>
      <c r="L38" s="16"/>
      <c r="M38" s="16"/>
      <c r="N38" s="16"/>
      <c r="O38" s="154"/>
      <c r="P38" s="16"/>
      <c r="Q38" s="16"/>
      <c r="R38" s="16"/>
      <c r="S38" s="322"/>
      <c r="T38" s="323"/>
      <c r="U38" s="16"/>
      <c r="V38" s="16"/>
      <c r="W38" s="16"/>
      <c r="X38" s="16"/>
      <c r="Y38" s="4"/>
    </row>
    <row r="39" spans="1:26" ht="20.25" customHeight="1" thickTop="1">
      <c r="A39" s="16"/>
      <c r="B39" s="336"/>
      <c r="C39" s="463" t="s">
        <v>2</v>
      </c>
      <c r="D39" s="460"/>
      <c r="E39" s="461"/>
      <c r="F39" s="16"/>
      <c r="G39" s="16"/>
      <c r="H39" s="336"/>
      <c r="I39" s="449" t="s">
        <v>3</v>
      </c>
      <c r="J39" s="449"/>
      <c r="K39" s="449"/>
      <c r="L39" s="460"/>
      <c r="M39" s="460"/>
      <c r="N39" s="328"/>
      <c r="O39" s="154"/>
      <c r="P39" s="16"/>
      <c r="Q39" s="21"/>
      <c r="R39" s="320"/>
      <c r="S39" s="462" t="s">
        <v>4</v>
      </c>
      <c r="T39" s="449"/>
      <c r="U39" s="460"/>
      <c r="V39" s="460"/>
      <c r="W39" s="461"/>
      <c r="X39" s="21"/>
      <c r="Y39" s="4"/>
    </row>
    <row r="40" spans="1:26" ht="20.25" customHeight="1" thickBot="1">
      <c r="A40" s="16"/>
      <c r="B40" s="340"/>
      <c r="C40" s="17"/>
      <c r="D40" s="16"/>
      <c r="E40" s="18"/>
      <c r="F40" s="16"/>
      <c r="G40" s="16"/>
      <c r="H40" s="340"/>
      <c r="I40" s="16"/>
      <c r="J40" s="16"/>
      <c r="K40" s="21"/>
      <c r="L40" s="21"/>
      <c r="M40" s="21"/>
      <c r="N40" s="327"/>
      <c r="O40" s="154"/>
      <c r="P40" s="16"/>
      <c r="Q40" s="16"/>
      <c r="R40" s="347"/>
      <c r="S40" s="16"/>
      <c r="T40" s="16"/>
      <c r="U40" s="16"/>
      <c r="V40" s="16"/>
      <c r="W40" s="18"/>
      <c r="X40" s="16"/>
      <c r="Y40" s="4"/>
    </row>
    <row r="41" spans="1:26" ht="20.25" customHeight="1" thickTop="1">
      <c r="A41" s="16"/>
      <c r="B41" s="340"/>
      <c r="C41" s="26"/>
      <c r="D41" s="21"/>
      <c r="E41" s="25"/>
      <c r="F41" s="16"/>
      <c r="G41" s="16"/>
      <c r="H41" s="340"/>
      <c r="I41" s="16"/>
      <c r="J41" s="16"/>
      <c r="K41" s="21"/>
      <c r="L41" s="463" t="s">
        <v>0</v>
      </c>
      <c r="M41" s="460"/>
      <c r="N41" s="449"/>
      <c r="O41" s="328"/>
      <c r="P41" s="16"/>
      <c r="Q41" s="340"/>
      <c r="R41" s="460" t="s">
        <v>1</v>
      </c>
      <c r="S41" s="460"/>
      <c r="T41" s="461"/>
      <c r="U41" s="16"/>
      <c r="V41" s="16"/>
      <c r="W41" s="18"/>
      <c r="X41" s="16"/>
      <c r="Y41" s="4"/>
    </row>
    <row r="42" spans="1:26" ht="20.25" customHeight="1">
      <c r="A42" s="16"/>
      <c r="B42" s="340"/>
      <c r="C42" s="17"/>
      <c r="D42" s="16"/>
      <c r="E42" s="18"/>
      <c r="F42" s="16"/>
      <c r="G42" s="21"/>
      <c r="H42" s="340"/>
      <c r="I42" s="16"/>
      <c r="J42" s="16"/>
      <c r="K42" s="16"/>
      <c r="L42" s="17"/>
      <c r="M42" s="16"/>
      <c r="N42" s="16"/>
      <c r="O42" s="337"/>
      <c r="P42" s="21"/>
      <c r="Q42" s="340"/>
      <c r="R42" s="16"/>
      <c r="S42" s="16"/>
      <c r="T42" s="18"/>
      <c r="U42" s="16"/>
      <c r="V42" s="21"/>
      <c r="W42" s="25"/>
      <c r="X42" s="16"/>
      <c r="Y42" s="4"/>
    </row>
    <row r="43" spans="1:26" ht="20.25" customHeight="1">
      <c r="A43" s="21"/>
      <c r="B43" s="450">
        <v>1</v>
      </c>
      <c r="C43" s="450"/>
      <c r="D43" s="21"/>
      <c r="E43" s="449">
        <v>2</v>
      </c>
      <c r="F43" s="449"/>
      <c r="G43" s="20"/>
      <c r="H43" s="449">
        <v>3</v>
      </c>
      <c r="I43" s="449"/>
      <c r="J43" s="21"/>
      <c r="K43" s="449">
        <v>4</v>
      </c>
      <c r="L43" s="449"/>
      <c r="M43" s="21"/>
      <c r="N43" s="449">
        <v>5</v>
      </c>
      <c r="O43" s="449"/>
      <c r="P43" s="20"/>
      <c r="Q43" s="450">
        <v>6</v>
      </c>
      <c r="R43" s="450"/>
      <c r="S43" s="21"/>
      <c r="T43" s="449">
        <v>7</v>
      </c>
      <c r="U43" s="449"/>
      <c r="V43" s="21"/>
      <c r="W43" s="449">
        <v>8</v>
      </c>
      <c r="X43" s="449"/>
    </row>
    <row r="44" spans="1:26" ht="20.25" customHeight="1">
      <c r="A44" s="194"/>
      <c r="B44" s="459" t="str">
        <f>組み合わせ一覧!C29</f>
        <v>ＳＡＫＵＲＡ　ＦＯＯＴＢＡＬＬ　ＣＬＵＢ　Ｊｒ</v>
      </c>
      <c r="C44" s="459"/>
      <c r="D44" s="229"/>
      <c r="E44" s="451" t="str">
        <f>組み合わせ一覧!C31</f>
        <v>ＧＲＳ足利Ｊｒ．</v>
      </c>
      <c r="F44" s="451"/>
      <c r="G44" s="295"/>
      <c r="H44" s="459" t="str">
        <f>組み合わせ一覧!C33</f>
        <v>ＦＣ　ＳＨＵＪＡＫＵ</v>
      </c>
      <c r="I44" s="459"/>
      <c r="J44" s="229"/>
      <c r="K44" s="451" t="str">
        <f>組み合わせ一覧!C35</f>
        <v>大谷東フットボールクラブ</v>
      </c>
      <c r="L44" s="451"/>
      <c r="M44" s="229"/>
      <c r="N44" s="453" t="str">
        <f>組み合わせ一覧!C37</f>
        <v>那須野ヶ原ＦＣボンジボーラ</v>
      </c>
      <c r="O44" s="453"/>
      <c r="P44" s="229"/>
      <c r="Q44" s="459" t="str">
        <f>組み合わせ一覧!C39</f>
        <v>Ｆ．Ｃ．栃木ジュニア</v>
      </c>
      <c r="R44" s="459"/>
      <c r="S44" s="294"/>
      <c r="T44" s="451" t="str">
        <f>組み合わせ一覧!C41</f>
        <v>豊郷ＪＦＣ宇都宮</v>
      </c>
      <c r="U44" s="451"/>
      <c r="V44" s="229"/>
      <c r="W44" s="458" t="str">
        <f>組み合わせ一覧!C43</f>
        <v>鹿沼東光ＦＣ</v>
      </c>
      <c r="X44" s="458"/>
    </row>
    <row r="45" spans="1:26" ht="20.25" customHeight="1">
      <c r="A45" s="194"/>
      <c r="B45" s="459"/>
      <c r="C45" s="459"/>
      <c r="D45" s="294"/>
      <c r="E45" s="451"/>
      <c r="F45" s="451"/>
      <c r="G45" s="229"/>
      <c r="H45" s="459"/>
      <c r="I45" s="459"/>
      <c r="J45" s="294"/>
      <c r="K45" s="451"/>
      <c r="L45" s="451"/>
      <c r="M45" s="229"/>
      <c r="N45" s="453"/>
      <c r="O45" s="453"/>
      <c r="P45" s="294"/>
      <c r="Q45" s="459"/>
      <c r="R45" s="459"/>
      <c r="S45" s="229"/>
      <c r="T45" s="451"/>
      <c r="U45" s="451"/>
      <c r="V45" s="229"/>
      <c r="W45" s="458"/>
      <c r="X45" s="458"/>
      <c r="Y45" s="195"/>
      <c r="Z45" s="195"/>
    </row>
    <row r="46" spans="1:26" ht="20.25" customHeight="1">
      <c r="A46" s="194"/>
      <c r="B46" s="459"/>
      <c r="C46" s="459"/>
      <c r="D46" s="294"/>
      <c r="E46" s="451"/>
      <c r="F46" s="451"/>
      <c r="G46" s="229"/>
      <c r="H46" s="459"/>
      <c r="I46" s="459"/>
      <c r="J46" s="294"/>
      <c r="K46" s="451"/>
      <c r="L46" s="451"/>
      <c r="M46" s="229"/>
      <c r="N46" s="453"/>
      <c r="O46" s="453"/>
      <c r="P46" s="294"/>
      <c r="Q46" s="459"/>
      <c r="R46" s="459"/>
      <c r="S46" s="229"/>
      <c r="T46" s="451"/>
      <c r="U46" s="451"/>
      <c r="V46" s="229"/>
      <c r="W46" s="458"/>
      <c r="X46" s="458"/>
      <c r="Y46" s="195"/>
      <c r="Z46" s="195"/>
    </row>
    <row r="47" spans="1:26" ht="20.25" customHeight="1">
      <c r="A47" s="194"/>
      <c r="B47" s="459"/>
      <c r="C47" s="459"/>
      <c r="D47" s="294"/>
      <c r="E47" s="451"/>
      <c r="F47" s="451"/>
      <c r="G47" s="229"/>
      <c r="H47" s="459"/>
      <c r="I47" s="459"/>
      <c r="J47" s="294"/>
      <c r="K47" s="451"/>
      <c r="L47" s="451"/>
      <c r="M47" s="229"/>
      <c r="N47" s="453"/>
      <c r="O47" s="453"/>
      <c r="P47" s="294"/>
      <c r="Q47" s="459"/>
      <c r="R47" s="459"/>
      <c r="S47" s="229"/>
      <c r="T47" s="451"/>
      <c r="U47" s="451"/>
      <c r="V47" s="229"/>
      <c r="W47" s="458"/>
      <c r="X47" s="458"/>
      <c r="Y47" s="195"/>
      <c r="Z47" s="195"/>
    </row>
    <row r="48" spans="1:26" ht="20.25" customHeight="1">
      <c r="A48" s="194"/>
      <c r="B48" s="459"/>
      <c r="C48" s="459"/>
      <c r="D48" s="294"/>
      <c r="E48" s="451"/>
      <c r="F48" s="451"/>
      <c r="G48" s="229"/>
      <c r="H48" s="459"/>
      <c r="I48" s="459"/>
      <c r="J48" s="294"/>
      <c r="K48" s="451"/>
      <c r="L48" s="451"/>
      <c r="M48" s="229"/>
      <c r="N48" s="453"/>
      <c r="O48" s="453"/>
      <c r="P48" s="294"/>
      <c r="Q48" s="459"/>
      <c r="R48" s="459"/>
      <c r="S48" s="229"/>
      <c r="T48" s="451"/>
      <c r="U48" s="451"/>
      <c r="V48" s="229"/>
      <c r="W48" s="458"/>
      <c r="X48" s="458"/>
      <c r="Y48" s="195"/>
      <c r="Z48" s="195"/>
    </row>
    <row r="49" spans="1:26" ht="20.25" customHeight="1">
      <c r="A49" s="194"/>
      <c r="B49" s="459"/>
      <c r="C49" s="459"/>
      <c r="D49" s="294"/>
      <c r="E49" s="451"/>
      <c r="F49" s="451"/>
      <c r="G49" s="229"/>
      <c r="H49" s="459"/>
      <c r="I49" s="459"/>
      <c r="J49" s="294"/>
      <c r="K49" s="451"/>
      <c r="L49" s="451"/>
      <c r="M49" s="229"/>
      <c r="N49" s="453"/>
      <c r="O49" s="453"/>
      <c r="P49" s="294"/>
      <c r="Q49" s="459"/>
      <c r="R49" s="459"/>
      <c r="S49" s="229"/>
      <c r="T49" s="451"/>
      <c r="U49" s="451"/>
      <c r="V49" s="229"/>
      <c r="W49" s="458"/>
      <c r="X49" s="458"/>
      <c r="Y49" s="195"/>
      <c r="Z49" s="195"/>
    </row>
    <row r="50" spans="1:26" ht="20.25" customHeight="1">
      <c r="A50" s="194"/>
      <c r="B50" s="459"/>
      <c r="C50" s="459"/>
      <c r="D50" s="294"/>
      <c r="E50" s="451"/>
      <c r="F50" s="451"/>
      <c r="G50" s="229"/>
      <c r="H50" s="459"/>
      <c r="I50" s="459"/>
      <c r="J50" s="294"/>
      <c r="K50" s="451"/>
      <c r="L50" s="451"/>
      <c r="M50" s="229"/>
      <c r="N50" s="453"/>
      <c r="O50" s="453"/>
      <c r="P50" s="294"/>
      <c r="Q50" s="459"/>
      <c r="R50" s="459"/>
      <c r="S50" s="229"/>
      <c r="T50" s="451"/>
      <c r="U50" s="451"/>
      <c r="V50" s="229"/>
      <c r="W50" s="458"/>
      <c r="X50" s="458"/>
      <c r="Y50" s="195"/>
      <c r="Z50" s="195"/>
    </row>
    <row r="51" spans="1:26" ht="20.25" customHeight="1">
      <c r="A51" s="194"/>
      <c r="B51" s="459"/>
      <c r="C51" s="459"/>
      <c r="D51" s="294"/>
      <c r="E51" s="451"/>
      <c r="F51" s="451"/>
      <c r="G51" s="229"/>
      <c r="H51" s="459"/>
      <c r="I51" s="459"/>
      <c r="J51" s="294"/>
      <c r="K51" s="451"/>
      <c r="L51" s="451"/>
      <c r="M51" s="229"/>
      <c r="N51" s="453"/>
      <c r="O51" s="453"/>
      <c r="P51" s="294"/>
      <c r="Q51" s="459"/>
      <c r="R51" s="459"/>
      <c r="S51" s="229"/>
      <c r="T51" s="451"/>
      <c r="U51" s="451"/>
      <c r="V51" s="229"/>
      <c r="W51" s="458"/>
      <c r="X51" s="458"/>
      <c r="Y51" s="195"/>
      <c r="Z51" s="195"/>
    </row>
    <row r="52" spans="1:26" ht="20.25" customHeight="1">
      <c r="A52" s="194"/>
      <c r="B52" s="459"/>
      <c r="C52" s="459"/>
      <c r="D52" s="294"/>
      <c r="E52" s="451"/>
      <c r="F52" s="451"/>
      <c r="G52" s="229"/>
      <c r="H52" s="459"/>
      <c r="I52" s="459"/>
      <c r="J52" s="294"/>
      <c r="K52" s="451"/>
      <c r="L52" s="451"/>
      <c r="M52" s="229"/>
      <c r="N52" s="453"/>
      <c r="O52" s="453"/>
      <c r="P52" s="294"/>
      <c r="Q52" s="459"/>
      <c r="R52" s="459"/>
      <c r="S52" s="229"/>
      <c r="T52" s="451"/>
      <c r="U52" s="451"/>
      <c r="V52" s="229"/>
      <c r="W52" s="458"/>
      <c r="X52" s="458"/>
      <c r="Y52" s="195"/>
      <c r="Z52" s="195"/>
    </row>
    <row r="53" spans="1:26" ht="20.25" customHeight="1">
      <c r="A53" s="194"/>
      <c r="B53" s="459"/>
      <c r="C53" s="459"/>
      <c r="D53" s="294"/>
      <c r="E53" s="451"/>
      <c r="F53" s="451"/>
      <c r="G53" s="229"/>
      <c r="H53" s="459"/>
      <c r="I53" s="459"/>
      <c r="J53" s="294"/>
      <c r="K53" s="451"/>
      <c r="L53" s="451"/>
      <c r="M53" s="229"/>
      <c r="N53" s="453"/>
      <c r="O53" s="453"/>
      <c r="P53" s="294"/>
      <c r="Q53" s="459"/>
      <c r="R53" s="459"/>
      <c r="S53" s="229"/>
      <c r="T53" s="451"/>
      <c r="U53" s="451"/>
      <c r="V53" s="229"/>
      <c r="W53" s="458"/>
      <c r="X53" s="458"/>
      <c r="Y53" s="195"/>
      <c r="Z53" s="195"/>
    </row>
    <row r="54" spans="1:26" ht="20.25" customHeight="1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455" t="s">
        <v>294</v>
      </c>
      <c r="W54" s="455"/>
      <c r="X54" s="455"/>
      <c r="Y54" s="455"/>
      <c r="Z54" s="455"/>
    </row>
    <row r="55" spans="1:26" ht="20.25" customHeight="1">
      <c r="A55" s="450" t="s">
        <v>0</v>
      </c>
      <c r="B55" s="468">
        <v>0.375</v>
      </c>
      <c r="C55" s="468"/>
      <c r="D55" s="468"/>
      <c r="E55" s="473" t="str">
        <f>K44</f>
        <v>大谷東フットボールクラブ</v>
      </c>
      <c r="F55" s="473"/>
      <c r="G55" s="473"/>
      <c r="H55" s="473"/>
      <c r="I55" s="473"/>
      <c r="J55" s="454">
        <f>L55+L56</f>
        <v>0</v>
      </c>
      <c r="K55" s="457" t="s">
        <v>5</v>
      </c>
      <c r="L55" s="300">
        <v>0</v>
      </c>
      <c r="M55" s="300" t="s">
        <v>11</v>
      </c>
      <c r="N55" s="300">
        <v>1</v>
      </c>
      <c r="O55" s="457" t="s">
        <v>6</v>
      </c>
      <c r="P55" s="454">
        <f>N55+N56</f>
        <v>3</v>
      </c>
      <c r="Q55" s="480" t="str">
        <f>N44</f>
        <v>那須野ヶ原ＦＣボンジボーラ</v>
      </c>
      <c r="R55" s="480"/>
      <c r="S55" s="480"/>
      <c r="T55" s="480"/>
      <c r="U55" s="480"/>
      <c r="V55" s="454" t="s">
        <v>303</v>
      </c>
      <c r="W55" s="454"/>
      <c r="X55" s="454"/>
      <c r="Y55" s="454"/>
      <c r="Z55" s="454"/>
    </row>
    <row r="56" spans="1:26" ht="20.25" customHeight="1">
      <c r="A56" s="450"/>
      <c r="B56" s="468"/>
      <c r="C56" s="468"/>
      <c r="D56" s="468"/>
      <c r="E56" s="473"/>
      <c r="F56" s="473"/>
      <c r="G56" s="473"/>
      <c r="H56" s="473"/>
      <c r="I56" s="473"/>
      <c r="J56" s="454"/>
      <c r="K56" s="457"/>
      <c r="L56" s="300">
        <v>0</v>
      </c>
      <c r="M56" s="300" t="s">
        <v>11</v>
      </c>
      <c r="N56" s="300">
        <v>2</v>
      </c>
      <c r="O56" s="457"/>
      <c r="P56" s="454"/>
      <c r="Q56" s="480"/>
      <c r="R56" s="480"/>
      <c r="S56" s="480"/>
      <c r="T56" s="480"/>
      <c r="U56" s="480"/>
      <c r="V56" s="454"/>
      <c r="W56" s="454"/>
      <c r="X56" s="454"/>
      <c r="Y56" s="454"/>
      <c r="Z56" s="454"/>
    </row>
    <row r="57" spans="1:26" ht="20.25" customHeight="1">
      <c r="A57" s="14"/>
      <c r="B57" s="63"/>
      <c r="C57" s="63"/>
      <c r="D57" s="63"/>
      <c r="E57" s="296"/>
      <c r="F57" s="296"/>
      <c r="G57" s="296"/>
      <c r="H57" s="296"/>
      <c r="I57" s="296"/>
      <c r="J57" s="300"/>
      <c r="K57" s="301"/>
      <c r="L57" s="300"/>
      <c r="M57" s="300"/>
      <c r="N57" s="300"/>
      <c r="O57" s="301"/>
      <c r="P57" s="300"/>
      <c r="Q57" s="20"/>
      <c r="R57" s="20"/>
      <c r="S57" s="20"/>
      <c r="T57" s="20"/>
      <c r="U57" s="20"/>
      <c r="V57" s="13"/>
      <c r="W57" s="13"/>
      <c r="X57" s="13"/>
      <c r="Y57" s="13"/>
      <c r="Z57" s="13"/>
    </row>
    <row r="58" spans="1:26" ht="20.25" customHeight="1">
      <c r="A58" s="450" t="s">
        <v>1</v>
      </c>
      <c r="B58" s="468">
        <v>0.40972222222222227</v>
      </c>
      <c r="C58" s="468"/>
      <c r="D58" s="468"/>
      <c r="E58" s="475" t="str">
        <f>Q44</f>
        <v>Ｆ．Ｃ．栃木ジュニア</v>
      </c>
      <c r="F58" s="475"/>
      <c r="G58" s="475"/>
      <c r="H58" s="475"/>
      <c r="I58" s="475"/>
      <c r="J58" s="454">
        <f>L58+L59</f>
        <v>1</v>
      </c>
      <c r="K58" s="457" t="s">
        <v>5</v>
      </c>
      <c r="L58" s="300">
        <v>0</v>
      </c>
      <c r="M58" s="300" t="s">
        <v>11</v>
      </c>
      <c r="N58" s="300">
        <v>0</v>
      </c>
      <c r="O58" s="457" t="s">
        <v>6</v>
      </c>
      <c r="P58" s="454">
        <f>N58+N59</f>
        <v>0</v>
      </c>
      <c r="Q58" s="470" t="str">
        <f>T44</f>
        <v>豊郷ＪＦＣ宇都宮</v>
      </c>
      <c r="R58" s="470"/>
      <c r="S58" s="470"/>
      <c r="T58" s="470"/>
      <c r="U58" s="470"/>
      <c r="V58" s="454" t="s">
        <v>304</v>
      </c>
      <c r="W58" s="454"/>
      <c r="X58" s="454"/>
      <c r="Y58" s="454"/>
      <c r="Z58" s="454"/>
    </row>
    <row r="59" spans="1:26" ht="20.25" customHeight="1">
      <c r="A59" s="450"/>
      <c r="B59" s="468"/>
      <c r="C59" s="468"/>
      <c r="D59" s="468"/>
      <c r="E59" s="475"/>
      <c r="F59" s="475"/>
      <c r="G59" s="475"/>
      <c r="H59" s="475"/>
      <c r="I59" s="475"/>
      <c r="J59" s="454"/>
      <c r="K59" s="457"/>
      <c r="L59" s="300">
        <v>1</v>
      </c>
      <c r="M59" s="300" t="s">
        <v>11</v>
      </c>
      <c r="N59" s="300">
        <v>0</v>
      </c>
      <c r="O59" s="457"/>
      <c r="P59" s="454"/>
      <c r="Q59" s="470"/>
      <c r="R59" s="470"/>
      <c r="S59" s="470"/>
      <c r="T59" s="470"/>
      <c r="U59" s="470"/>
      <c r="V59" s="454"/>
      <c r="W59" s="454"/>
      <c r="X59" s="454"/>
      <c r="Y59" s="454"/>
      <c r="Z59" s="454"/>
    </row>
    <row r="60" spans="1:26" ht="20.25" customHeight="1">
      <c r="A60" s="14"/>
      <c r="C60" s="12"/>
      <c r="D60" s="12"/>
      <c r="E60" s="20"/>
      <c r="F60" s="20"/>
      <c r="G60" s="20"/>
      <c r="H60" s="20"/>
      <c r="I60" s="20"/>
      <c r="J60" s="300"/>
      <c r="K60" s="301"/>
      <c r="L60" s="300"/>
      <c r="M60" s="300"/>
      <c r="N60" s="300"/>
      <c r="O60" s="301"/>
      <c r="P60" s="300"/>
      <c r="Q60" s="20"/>
      <c r="R60" s="20"/>
      <c r="S60" s="20"/>
      <c r="T60" s="20"/>
      <c r="U60" s="20"/>
      <c r="V60" s="13"/>
      <c r="W60" s="13"/>
      <c r="X60" s="13"/>
      <c r="Y60" s="13"/>
      <c r="Z60" s="13"/>
    </row>
    <row r="61" spans="1:26" ht="20.25" customHeight="1">
      <c r="A61" s="450" t="s">
        <v>2</v>
      </c>
      <c r="B61" s="468">
        <v>0.44444444444444442</v>
      </c>
      <c r="C61" s="468"/>
      <c r="D61" s="468"/>
      <c r="E61" s="481" t="str">
        <f>B44</f>
        <v>ＳＡＫＵＲＡ　ＦＯＯＴＢＡＬＬ　ＣＬＵＢ　Ｊｒ</v>
      </c>
      <c r="F61" s="481"/>
      <c r="G61" s="481"/>
      <c r="H61" s="481"/>
      <c r="I61" s="481"/>
      <c r="J61" s="454">
        <f>L61+L62</f>
        <v>4</v>
      </c>
      <c r="K61" s="457" t="s">
        <v>5</v>
      </c>
      <c r="L61" s="300">
        <v>3</v>
      </c>
      <c r="M61" s="300" t="s">
        <v>11</v>
      </c>
      <c r="N61" s="300">
        <v>2</v>
      </c>
      <c r="O61" s="457" t="s">
        <v>6</v>
      </c>
      <c r="P61" s="454">
        <f>N61+N62</f>
        <v>2</v>
      </c>
      <c r="Q61" s="470" t="str">
        <f>E44</f>
        <v>ＧＲＳ足利Ｊｒ．</v>
      </c>
      <c r="R61" s="470"/>
      <c r="S61" s="470"/>
      <c r="T61" s="470"/>
      <c r="U61" s="470"/>
      <c r="V61" s="454" t="s">
        <v>295</v>
      </c>
      <c r="W61" s="454"/>
      <c r="X61" s="454"/>
      <c r="Y61" s="454"/>
      <c r="Z61" s="454"/>
    </row>
    <row r="62" spans="1:26" ht="20.25" customHeight="1">
      <c r="A62" s="450"/>
      <c r="B62" s="468"/>
      <c r="C62" s="468"/>
      <c r="D62" s="468"/>
      <c r="E62" s="481"/>
      <c r="F62" s="481"/>
      <c r="G62" s="481"/>
      <c r="H62" s="481"/>
      <c r="I62" s="481"/>
      <c r="J62" s="454"/>
      <c r="K62" s="457"/>
      <c r="L62" s="300">
        <v>1</v>
      </c>
      <c r="M62" s="300" t="s">
        <v>11</v>
      </c>
      <c r="N62" s="300">
        <v>0</v>
      </c>
      <c r="O62" s="457"/>
      <c r="P62" s="454"/>
      <c r="Q62" s="470"/>
      <c r="R62" s="470"/>
      <c r="S62" s="470"/>
      <c r="T62" s="470"/>
      <c r="U62" s="470"/>
      <c r="V62" s="454"/>
      <c r="W62" s="454"/>
      <c r="X62" s="454"/>
      <c r="Y62" s="454"/>
      <c r="Z62" s="454"/>
    </row>
    <row r="63" spans="1:26" ht="20.25" customHeight="1">
      <c r="A63" s="14"/>
      <c r="C63" s="12"/>
      <c r="D63" s="12"/>
      <c r="E63" s="20"/>
      <c r="F63" s="20"/>
      <c r="G63" s="20"/>
      <c r="H63" s="20"/>
      <c r="I63" s="20"/>
      <c r="J63" s="300"/>
      <c r="K63" s="301"/>
      <c r="L63" s="300"/>
      <c r="M63" s="300"/>
      <c r="N63" s="300"/>
      <c r="O63" s="301"/>
      <c r="P63" s="300"/>
      <c r="Q63" s="20"/>
      <c r="R63" s="20"/>
      <c r="S63" s="20"/>
      <c r="T63" s="20"/>
      <c r="U63" s="20"/>
      <c r="V63" s="237"/>
      <c r="W63" s="237"/>
      <c r="X63" s="237"/>
      <c r="Y63" s="237"/>
      <c r="Z63" s="237"/>
    </row>
    <row r="64" spans="1:26" ht="20.25" customHeight="1">
      <c r="A64" s="450" t="s">
        <v>3</v>
      </c>
      <c r="B64" s="468">
        <v>0.47916666666666669</v>
      </c>
      <c r="C64" s="468"/>
      <c r="D64" s="468"/>
      <c r="E64" s="466" t="str">
        <f>H44</f>
        <v>ＦＣ　ＳＨＵＪＡＫＵ</v>
      </c>
      <c r="F64" s="466"/>
      <c r="G64" s="466"/>
      <c r="H64" s="466"/>
      <c r="I64" s="466"/>
      <c r="J64" s="454">
        <f>L64+L65</f>
        <v>2</v>
      </c>
      <c r="K64" s="457" t="s">
        <v>5</v>
      </c>
      <c r="L64" s="300">
        <v>0</v>
      </c>
      <c r="M64" s="300" t="s">
        <v>11</v>
      </c>
      <c r="N64" s="300">
        <v>0</v>
      </c>
      <c r="O64" s="457" t="s">
        <v>6</v>
      </c>
      <c r="P64" s="454">
        <f>N64+N65</f>
        <v>1</v>
      </c>
      <c r="Q64" s="464" t="str">
        <f>Q55</f>
        <v>那須野ヶ原ＦＣボンジボーラ</v>
      </c>
      <c r="R64" s="464"/>
      <c r="S64" s="464"/>
      <c r="T64" s="464"/>
      <c r="U64" s="464"/>
      <c r="V64" s="454" t="s">
        <v>305</v>
      </c>
      <c r="W64" s="454"/>
      <c r="X64" s="454"/>
      <c r="Y64" s="454"/>
      <c r="Z64" s="454"/>
    </row>
    <row r="65" spans="1:26" ht="20.25" customHeight="1">
      <c r="A65" s="450"/>
      <c r="B65" s="468"/>
      <c r="C65" s="468"/>
      <c r="D65" s="468"/>
      <c r="E65" s="466"/>
      <c r="F65" s="466"/>
      <c r="G65" s="466"/>
      <c r="H65" s="466"/>
      <c r="I65" s="466"/>
      <c r="J65" s="454"/>
      <c r="K65" s="457"/>
      <c r="L65" s="300">
        <v>2</v>
      </c>
      <c r="M65" s="300" t="s">
        <v>11</v>
      </c>
      <c r="N65" s="300">
        <v>1</v>
      </c>
      <c r="O65" s="457"/>
      <c r="P65" s="454"/>
      <c r="Q65" s="464"/>
      <c r="R65" s="464"/>
      <c r="S65" s="464"/>
      <c r="T65" s="464"/>
      <c r="U65" s="464"/>
      <c r="V65" s="454"/>
      <c r="W65" s="454"/>
      <c r="X65" s="454"/>
      <c r="Y65" s="454"/>
      <c r="Z65" s="454"/>
    </row>
    <row r="66" spans="1:26" s="4" customFormat="1" ht="20.25" customHeight="1">
      <c r="B66" s="64"/>
      <c r="J66" s="154"/>
      <c r="K66" s="154"/>
      <c r="L66" s="154"/>
      <c r="M66" s="154"/>
      <c r="N66" s="154"/>
      <c r="O66" s="154"/>
      <c r="P66" s="154"/>
      <c r="Q66" s="5"/>
      <c r="R66" s="5"/>
      <c r="S66" s="5"/>
      <c r="T66" s="5"/>
      <c r="U66" s="5"/>
      <c r="V66" s="238"/>
      <c r="W66" s="238"/>
      <c r="X66" s="238"/>
      <c r="Y66" s="238"/>
      <c r="Z66" s="238"/>
    </row>
    <row r="67" spans="1:26" ht="20.25" customHeight="1">
      <c r="A67" s="450" t="s">
        <v>4</v>
      </c>
      <c r="B67" s="468">
        <v>0.51388888888888895</v>
      </c>
      <c r="C67" s="468"/>
      <c r="D67" s="468"/>
      <c r="E67" s="469" t="str">
        <f>E58</f>
        <v>Ｆ．Ｃ．栃木ジュニア</v>
      </c>
      <c r="F67" s="469"/>
      <c r="G67" s="469"/>
      <c r="H67" s="469"/>
      <c r="I67" s="469"/>
      <c r="J67" s="454">
        <f>L67+L68</f>
        <v>5</v>
      </c>
      <c r="K67" s="457" t="s">
        <v>5</v>
      </c>
      <c r="L67" s="300">
        <v>1</v>
      </c>
      <c r="M67" s="300" t="s">
        <v>11</v>
      </c>
      <c r="N67" s="300">
        <v>0</v>
      </c>
      <c r="O67" s="457" t="s">
        <v>6</v>
      </c>
      <c r="P67" s="454">
        <f>N67+N68</f>
        <v>0</v>
      </c>
      <c r="Q67" s="470" t="str">
        <f>W44</f>
        <v>鹿沼東光ＦＣ</v>
      </c>
      <c r="R67" s="470"/>
      <c r="S67" s="470"/>
      <c r="T67" s="470"/>
      <c r="U67" s="470"/>
      <c r="V67" s="454" t="s">
        <v>306</v>
      </c>
      <c r="W67" s="454"/>
      <c r="X67" s="454"/>
      <c r="Y67" s="454"/>
      <c r="Z67" s="454"/>
    </row>
    <row r="68" spans="1:26" ht="20.25" customHeight="1">
      <c r="A68" s="450"/>
      <c r="B68" s="468"/>
      <c r="C68" s="468"/>
      <c r="D68" s="468"/>
      <c r="E68" s="469"/>
      <c r="F68" s="469"/>
      <c r="G68" s="469"/>
      <c r="H68" s="469"/>
      <c r="I68" s="469"/>
      <c r="J68" s="454"/>
      <c r="K68" s="457"/>
      <c r="L68" s="300">
        <v>4</v>
      </c>
      <c r="M68" s="300" t="s">
        <v>11</v>
      </c>
      <c r="N68" s="300">
        <v>0</v>
      </c>
      <c r="O68" s="457"/>
      <c r="P68" s="454"/>
      <c r="Q68" s="470"/>
      <c r="R68" s="470"/>
      <c r="S68" s="470"/>
      <c r="T68" s="470"/>
      <c r="U68" s="470"/>
      <c r="V68" s="454"/>
      <c r="W68" s="454"/>
      <c r="X68" s="454"/>
      <c r="Y68" s="454"/>
      <c r="Z68" s="454"/>
    </row>
  </sheetData>
  <mergeCells count="143">
    <mergeCell ref="P64:P65"/>
    <mergeCell ref="Q64:U65"/>
    <mergeCell ref="V64:Z65"/>
    <mergeCell ref="E64:I65"/>
    <mergeCell ref="J64:J65"/>
    <mergeCell ref="K64:K65"/>
    <mergeCell ref="O64:O65"/>
    <mergeCell ref="E58:I59"/>
    <mergeCell ref="J58:J59"/>
    <mergeCell ref="K58:K59"/>
    <mergeCell ref="E61:I62"/>
    <mergeCell ref="P55:P56"/>
    <mergeCell ref="K61:K62"/>
    <mergeCell ref="O61:O62"/>
    <mergeCell ref="P61:P62"/>
    <mergeCell ref="P1:R1"/>
    <mergeCell ref="O58:O59"/>
    <mergeCell ref="P58:P59"/>
    <mergeCell ref="Q58:U59"/>
    <mergeCell ref="T1:Y1"/>
    <mergeCell ref="Q23:U24"/>
    <mergeCell ref="V20:Z21"/>
    <mergeCell ref="N9:O18"/>
    <mergeCell ref="V19:Z19"/>
    <mergeCell ref="Q20:U21"/>
    <mergeCell ref="Q55:U56"/>
    <mergeCell ref="P36:R36"/>
    <mergeCell ref="T36:Y36"/>
    <mergeCell ref="O55:O56"/>
    <mergeCell ref="P27:P28"/>
    <mergeCell ref="V23:Z24"/>
    <mergeCell ref="V55:Z56"/>
    <mergeCell ref="N43:O43"/>
    <mergeCell ref="Q61:U62"/>
    <mergeCell ref="U4:W4"/>
    <mergeCell ref="A23:A24"/>
    <mergeCell ref="E23:I24"/>
    <mergeCell ref="B27:D28"/>
    <mergeCell ref="J23:J24"/>
    <mergeCell ref="K23:K24"/>
    <mergeCell ref="B23:D24"/>
    <mergeCell ref="K9:L18"/>
    <mergeCell ref="A20:A21"/>
    <mergeCell ref="E20:I21"/>
    <mergeCell ref="J20:J21"/>
    <mergeCell ref="K20:K21"/>
    <mergeCell ref="B20:D21"/>
    <mergeCell ref="E9:F18"/>
    <mergeCell ref="B9:C18"/>
    <mergeCell ref="A64:A65"/>
    <mergeCell ref="B64:D65"/>
    <mergeCell ref="A55:A56"/>
    <mergeCell ref="B55:D56"/>
    <mergeCell ref="A58:A59"/>
    <mergeCell ref="B58:D59"/>
    <mergeCell ref="A61:A62"/>
    <mergeCell ref="B61:D62"/>
    <mergeCell ref="A27:A28"/>
    <mergeCell ref="A30:A31"/>
    <mergeCell ref="A33:A34"/>
    <mergeCell ref="B30:D31"/>
    <mergeCell ref="B33:D34"/>
    <mergeCell ref="E1:H1"/>
    <mergeCell ref="E36:H36"/>
    <mergeCell ref="B44:C53"/>
    <mergeCell ref="B43:C43"/>
    <mergeCell ref="E43:F43"/>
    <mergeCell ref="E44:F53"/>
    <mergeCell ref="K1:N1"/>
    <mergeCell ref="K36:N36"/>
    <mergeCell ref="J61:J62"/>
    <mergeCell ref="E55:I56"/>
    <mergeCell ref="J55:J56"/>
    <mergeCell ref="K30:K31"/>
    <mergeCell ref="E27:I28"/>
    <mergeCell ref="J27:J28"/>
    <mergeCell ref="C39:E39"/>
    <mergeCell ref="E8:F8"/>
    <mergeCell ref="K43:L43"/>
    <mergeCell ref="H43:I43"/>
    <mergeCell ref="N44:O53"/>
    <mergeCell ref="K44:L53"/>
    <mergeCell ref="H44:I53"/>
    <mergeCell ref="C4:G4"/>
    <mergeCell ref="F6:H6"/>
    <mergeCell ref="H9:I18"/>
    <mergeCell ref="A67:A68"/>
    <mergeCell ref="B67:D68"/>
    <mergeCell ref="E67:I68"/>
    <mergeCell ref="J67:J68"/>
    <mergeCell ref="K67:K68"/>
    <mergeCell ref="O67:O68"/>
    <mergeCell ref="P67:P68"/>
    <mergeCell ref="Q67:U68"/>
    <mergeCell ref="V67:Z68"/>
    <mergeCell ref="M4:Q4"/>
    <mergeCell ref="L6:N6"/>
    <mergeCell ref="W8:X8"/>
    <mergeCell ref="T8:U8"/>
    <mergeCell ref="I39:M39"/>
    <mergeCell ref="S39:W39"/>
    <mergeCell ref="L41:N41"/>
    <mergeCell ref="R41:T41"/>
    <mergeCell ref="Q27:U28"/>
    <mergeCell ref="V27:Z28"/>
    <mergeCell ref="O30:O31"/>
    <mergeCell ref="O23:O24"/>
    <mergeCell ref="P23:P24"/>
    <mergeCell ref="K27:K28"/>
    <mergeCell ref="O27:O28"/>
    <mergeCell ref="O20:O21"/>
    <mergeCell ref="P20:P21"/>
    <mergeCell ref="P30:P31"/>
    <mergeCell ref="E33:I34"/>
    <mergeCell ref="E30:I31"/>
    <mergeCell ref="J30:J31"/>
    <mergeCell ref="V30:Z31"/>
    <mergeCell ref="P33:P34"/>
    <mergeCell ref="Q25:U25"/>
    <mergeCell ref="B8:C8"/>
    <mergeCell ref="Q8:R8"/>
    <mergeCell ref="N8:O8"/>
    <mergeCell ref="K8:L8"/>
    <mergeCell ref="H8:I8"/>
    <mergeCell ref="W9:X18"/>
    <mergeCell ref="T9:U18"/>
    <mergeCell ref="Q9:R18"/>
    <mergeCell ref="V61:Z62"/>
    <mergeCell ref="W43:X43"/>
    <mergeCell ref="T43:U43"/>
    <mergeCell ref="Q43:R43"/>
    <mergeCell ref="V58:Z59"/>
    <mergeCell ref="V54:Z54"/>
    <mergeCell ref="Q33:U34"/>
    <mergeCell ref="V33:Z34"/>
    <mergeCell ref="Q30:U31"/>
    <mergeCell ref="J33:J34"/>
    <mergeCell ref="K33:K34"/>
    <mergeCell ref="O33:O34"/>
    <mergeCell ref="W44:X53"/>
    <mergeCell ref="T44:U53"/>
    <mergeCell ref="Q44:R53"/>
    <mergeCell ref="K55:K56"/>
  </mergeCells>
  <phoneticPr fontId="2"/>
  <printOptions horizontalCentered="1" verticalCentered="1"/>
  <pageMargins left="0.78740157480314965" right="0.59055118110236227" top="0.98425196850393704" bottom="0.98425196850393704" header="0.51181102362204722" footer="0.51181102362204722"/>
  <pageSetup paperSize="9" scale="52" orientation="portrait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73"/>
  <sheetViews>
    <sheetView view="pageBreakPreview" zoomScaleNormal="100" zoomScaleSheetLayoutView="100" workbookViewId="0"/>
  </sheetViews>
  <sheetFormatPr defaultRowHeight="13.2"/>
  <cols>
    <col min="1" max="27" width="5.6640625" customWidth="1"/>
  </cols>
  <sheetData>
    <row r="1" spans="1:26" ht="20.25" customHeight="1">
      <c r="A1" s="140" t="s">
        <v>208</v>
      </c>
      <c r="B1" s="140"/>
      <c r="C1" s="140"/>
      <c r="D1" s="140"/>
      <c r="E1" s="471">
        <f>組み合わせ一覧!B9</f>
        <v>44870</v>
      </c>
      <c r="F1" s="472"/>
      <c r="G1" s="472"/>
      <c r="H1" s="472"/>
      <c r="I1" s="140"/>
      <c r="J1" s="140"/>
      <c r="K1" s="472" t="s">
        <v>209</v>
      </c>
      <c r="L1" s="472"/>
      <c r="M1" s="472"/>
      <c r="N1" s="472"/>
      <c r="O1" s="7"/>
      <c r="P1" s="472" t="s">
        <v>300</v>
      </c>
      <c r="Q1" s="472"/>
      <c r="R1" s="472"/>
      <c r="S1" s="46"/>
      <c r="T1" s="478" t="str">
        <f>組み合わせ一覧!B49</f>
        <v>ＳＡＫＵＲＡグリーンフィールドA</v>
      </c>
      <c r="U1" s="478"/>
      <c r="V1" s="478"/>
      <c r="W1" s="478"/>
      <c r="X1" s="478"/>
      <c r="Y1" s="478"/>
    </row>
    <row r="2" spans="1:26" ht="20.25" customHeight="1">
      <c r="A2" s="240"/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</row>
    <row r="3" spans="1:26" ht="20.25" customHeight="1" thickBot="1">
      <c r="A3" s="16"/>
      <c r="B3" s="16"/>
      <c r="C3" s="16"/>
      <c r="D3" s="319"/>
      <c r="E3" s="327"/>
      <c r="F3" s="322"/>
      <c r="G3" s="16"/>
      <c r="H3" s="154"/>
      <c r="I3" s="16"/>
      <c r="J3" s="16"/>
      <c r="K3" s="16"/>
      <c r="L3" s="16"/>
      <c r="M3" s="319"/>
      <c r="N3" s="327"/>
      <c r="O3" s="322"/>
      <c r="P3" s="322"/>
      <c r="Q3" s="16"/>
      <c r="R3" s="16"/>
      <c r="S3" s="16"/>
      <c r="T3" s="16"/>
      <c r="U3" s="16"/>
      <c r="V3" s="319"/>
      <c r="W3" s="327"/>
      <c r="X3" s="322"/>
      <c r="Y3" s="322"/>
      <c r="Z3" s="16"/>
    </row>
    <row r="4" spans="1:26" ht="20.25" customHeight="1" thickTop="1">
      <c r="A4" s="16"/>
      <c r="B4" s="463" t="s">
        <v>3</v>
      </c>
      <c r="C4" s="460"/>
      <c r="D4" s="460"/>
      <c r="E4" s="449"/>
      <c r="F4" s="449"/>
      <c r="G4" s="328"/>
      <c r="H4" s="154"/>
      <c r="I4" s="16"/>
      <c r="J4" s="16"/>
      <c r="K4" s="336"/>
      <c r="L4" s="460" t="s">
        <v>4</v>
      </c>
      <c r="M4" s="460"/>
      <c r="N4" s="449"/>
      <c r="O4" s="449"/>
      <c r="P4" s="449"/>
      <c r="Q4" s="353"/>
      <c r="R4" s="21"/>
      <c r="S4" s="21"/>
      <c r="T4" s="336"/>
      <c r="U4" s="463" t="s">
        <v>302</v>
      </c>
      <c r="V4" s="460"/>
      <c r="W4" s="449"/>
      <c r="X4" s="449"/>
      <c r="Y4" s="485"/>
      <c r="Z4" s="353"/>
    </row>
    <row r="5" spans="1:26" ht="20.25" customHeight="1" thickBot="1">
      <c r="A5" s="16"/>
      <c r="B5" s="17"/>
      <c r="C5" s="16"/>
      <c r="D5" s="21"/>
      <c r="E5" s="322"/>
      <c r="F5" s="335"/>
      <c r="G5" s="318"/>
      <c r="H5" s="142"/>
      <c r="I5" s="16"/>
      <c r="J5" s="16"/>
      <c r="K5" s="319"/>
      <c r="L5" s="322"/>
      <c r="M5" s="322"/>
      <c r="N5" s="16"/>
      <c r="O5" s="16"/>
      <c r="P5" s="16"/>
      <c r="Q5" s="353"/>
      <c r="R5" s="16"/>
      <c r="S5" s="16"/>
      <c r="T5" s="319"/>
      <c r="U5" s="322"/>
      <c r="V5" s="322"/>
      <c r="W5" s="154"/>
      <c r="X5" s="16"/>
      <c r="Y5" s="18"/>
      <c r="Z5" s="353"/>
    </row>
    <row r="6" spans="1:26" ht="20.25" customHeight="1" thickTop="1">
      <c r="A6" s="16"/>
      <c r="B6" s="17"/>
      <c r="C6" s="16"/>
      <c r="D6" s="320"/>
      <c r="E6" s="462" t="s">
        <v>0</v>
      </c>
      <c r="F6" s="449"/>
      <c r="G6" s="461"/>
      <c r="H6" s="142"/>
      <c r="I6" s="16"/>
      <c r="J6" s="16"/>
      <c r="K6" s="463" t="s">
        <v>1</v>
      </c>
      <c r="L6" s="449"/>
      <c r="M6" s="449"/>
      <c r="N6" s="328"/>
      <c r="O6" s="16"/>
      <c r="P6" s="16"/>
      <c r="Q6" s="353"/>
      <c r="R6" s="16"/>
      <c r="S6" s="16"/>
      <c r="T6" s="463" t="s">
        <v>2</v>
      </c>
      <c r="U6" s="460"/>
      <c r="V6" s="461"/>
      <c r="W6" s="328"/>
      <c r="X6" s="16"/>
      <c r="Y6" s="18"/>
      <c r="Z6" s="353"/>
    </row>
    <row r="7" spans="1:26" ht="20.25" customHeight="1">
      <c r="A7" s="16"/>
      <c r="B7" s="17"/>
      <c r="C7" s="16"/>
      <c r="D7" s="321"/>
      <c r="E7" s="17"/>
      <c r="F7" s="16"/>
      <c r="G7" s="18"/>
      <c r="H7" s="142"/>
      <c r="I7" s="21"/>
      <c r="J7" s="21"/>
      <c r="K7" s="17"/>
      <c r="L7" s="16"/>
      <c r="M7" s="240"/>
      <c r="N7" s="328"/>
      <c r="O7" s="21"/>
      <c r="P7" s="21"/>
      <c r="Q7" s="353"/>
      <c r="R7" s="16"/>
      <c r="S7" s="16"/>
      <c r="T7" s="17"/>
      <c r="U7" s="16"/>
      <c r="V7" s="18"/>
      <c r="W7" s="328"/>
      <c r="X7" s="16"/>
      <c r="Y7" s="18"/>
      <c r="Z7" s="353"/>
    </row>
    <row r="8" spans="1:26" ht="20.25" customHeight="1">
      <c r="A8" s="449">
        <v>1</v>
      </c>
      <c r="B8" s="449"/>
      <c r="C8" s="21"/>
      <c r="D8" s="449">
        <v>2</v>
      </c>
      <c r="E8" s="449"/>
      <c r="F8" s="21"/>
      <c r="G8" s="449">
        <v>3</v>
      </c>
      <c r="H8" s="449"/>
      <c r="I8" s="20"/>
      <c r="J8" s="450">
        <v>4</v>
      </c>
      <c r="K8" s="450"/>
      <c r="L8" s="21"/>
      <c r="M8" s="449">
        <v>5</v>
      </c>
      <c r="N8" s="449"/>
      <c r="O8" s="21"/>
      <c r="P8" s="449">
        <v>6</v>
      </c>
      <c r="Q8" s="449"/>
      <c r="R8" s="21"/>
      <c r="S8" s="449">
        <v>7</v>
      </c>
      <c r="T8" s="449"/>
      <c r="U8" s="21"/>
      <c r="V8" s="449">
        <v>8</v>
      </c>
      <c r="W8" s="449"/>
      <c r="X8" s="142"/>
      <c r="Y8" s="449">
        <v>9</v>
      </c>
      <c r="Z8" s="449"/>
    </row>
    <row r="9" spans="1:26" ht="20.25" customHeight="1">
      <c r="A9" s="487" t="str">
        <f>組み合わせ一覧!C49</f>
        <v>雀宮フットボールクラブ</v>
      </c>
      <c r="B9" s="487"/>
      <c r="C9" s="297"/>
      <c r="D9" s="452" t="str">
        <f>組み合わせ一覧!C51</f>
        <v>さくらボン・ディ・ボーラ</v>
      </c>
      <c r="E9" s="452"/>
      <c r="F9" s="298"/>
      <c r="G9" s="484" t="str">
        <f>組み合わせ一覧!C53</f>
        <v>アルゼンチンサッカークラブ日光</v>
      </c>
      <c r="H9" s="484"/>
      <c r="I9" s="299"/>
      <c r="J9" s="477" t="str">
        <f>組み合わせ一覧!C55</f>
        <v>上三川サッカークラブ</v>
      </c>
      <c r="K9" s="477"/>
      <c r="L9" s="298"/>
      <c r="M9" s="483" t="str">
        <f>組み合わせ一覧!C57</f>
        <v>稲村フットボールクラブ</v>
      </c>
      <c r="N9" s="483"/>
      <c r="O9" s="298"/>
      <c r="P9" s="482" t="str">
        <f>組み合わせ一覧!C59</f>
        <v>ＴＯＣＨＩＧＩ　ＫＯＵ　ＦＣ</v>
      </c>
      <c r="Q9" s="482"/>
      <c r="R9" s="298"/>
      <c r="S9" s="451" t="str">
        <f>組み合わせ一覧!C61</f>
        <v>ＦＣグランディール宇都宮</v>
      </c>
      <c r="T9" s="451"/>
      <c r="U9" s="297"/>
      <c r="V9" s="451" t="str">
        <f>組み合わせ一覧!C63</f>
        <v>おおぞらＳＣ</v>
      </c>
      <c r="W9" s="451"/>
      <c r="X9" s="299"/>
      <c r="Y9" s="486" t="str">
        <f>組み合わせ一覧!C65</f>
        <v>ウエストフットコム</v>
      </c>
      <c r="Z9" s="486"/>
    </row>
    <row r="10" spans="1:26" ht="20.25" customHeight="1">
      <c r="A10" s="487"/>
      <c r="B10" s="487"/>
      <c r="C10" s="297"/>
      <c r="D10" s="452"/>
      <c r="E10" s="452"/>
      <c r="F10" s="298"/>
      <c r="G10" s="484"/>
      <c r="H10" s="484"/>
      <c r="I10" s="298"/>
      <c r="J10" s="477"/>
      <c r="K10" s="477"/>
      <c r="L10" s="297"/>
      <c r="M10" s="483"/>
      <c r="N10" s="483"/>
      <c r="O10" s="298"/>
      <c r="P10" s="482"/>
      <c r="Q10" s="482"/>
      <c r="R10" s="297"/>
      <c r="S10" s="451"/>
      <c r="T10" s="451"/>
      <c r="U10" s="298"/>
      <c r="V10" s="451"/>
      <c r="W10" s="451"/>
      <c r="X10" s="298"/>
      <c r="Y10" s="486"/>
      <c r="Z10" s="486"/>
    </row>
    <row r="11" spans="1:26" ht="20.25" customHeight="1">
      <c r="A11" s="487"/>
      <c r="B11" s="487"/>
      <c r="C11" s="297"/>
      <c r="D11" s="452"/>
      <c r="E11" s="452"/>
      <c r="F11" s="298"/>
      <c r="G11" s="484"/>
      <c r="H11" s="484"/>
      <c r="I11" s="298"/>
      <c r="J11" s="477"/>
      <c r="K11" s="477"/>
      <c r="L11" s="297"/>
      <c r="M11" s="483"/>
      <c r="N11" s="483"/>
      <c r="O11" s="298"/>
      <c r="P11" s="482"/>
      <c r="Q11" s="482"/>
      <c r="R11" s="297"/>
      <c r="S11" s="451"/>
      <c r="T11" s="451"/>
      <c r="U11" s="298"/>
      <c r="V11" s="451"/>
      <c r="W11" s="451"/>
      <c r="X11" s="298"/>
      <c r="Y11" s="486"/>
      <c r="Z11" s="486"/>
    </row>
    <row r="12" spans="1:26" ht="20.25" customHeight="1">
      <c r="A12" s="487"/>
      <c r="B12" s="487"/>
      <c r="C12" s="297"/>
      <c r="D12" s="452"/>
      <c r="E12" s="452"/>
      <c r="F12" s="298"/>
      <c r="G12" s="484"/>
      <c r="H12" s="484"/>
      <c r="I12" s="298"/>
      <c r="J12" s="477"/>
      <c r="K12" s="477"/>
      <c r="L12" s="297"/>
      <c r="M12" s="483"/>
      <c r="N12" s="483"/>
      <c r="O12" s="298"/>
      <c r="P12" s="482"/>
      <c r="Q12" s="482"/>
      <c r="R12" s="297"/>
      <c r="S12" s="451"/>
      <c r="T12" s="451"/>
      <c r="U12" s="298"/>
      <c r="V12" s="451"/>
      <c r="W12" s="451"/>
      <c r="X12" s="298"/>
      <c r="Y12" s="486"/>
      <c r="Z12" s="486"/>
    </row>
    <row r="13" spans="1:26" ht="20.25" customHeight="1">
      <c r="A13" s="487"/>
      <c r="B13" s="487"/>
      <c r="C13" s="297"/>
      <c r="D13" s="452"/>
      <c r="E13" s="452"/>
      <c r="F13" s="298"/>
      <c r="G13" s="484"/>
      <c r="H13" s="484"/>
      <c r="I13" s="298"/>
      <c r="J13" s="477"/>
      <c r="K13" s="477"/>
      <c r="L13" s="297"/>
      <c r="M13" s="483"/>
      <c r="N13" s="483"/>
      <c r="O13" s="298"/>
      <c r="P13" s="482"/>
      <c r="Q13" s="482"/>
      <c r="R13" s="297"/>
      <c r="S13" s="451"/>
      <c r="T13" s="451"/>
      <c r="U13" s="298"/>
      <c r="V13" s="451"/>
      <c r="W13" s="451"/>
      <c r="X13" s="298"/>
      <c r="Y13" s="486"/>
      <c r="Z13" s="486"/>
    </row>
    <row r="14" spans="1:26" ht="20.25" customHeight="1">
      <c r="A14" s="487"/>
      <c r="B14" s="487"/>
      <c r="C14" s="297"/>
      <c r="D14" s="452"/>
      <c r="E14" s="452"/>
      <c r="F14" s="298"/>
      <c r="G14" s="484"/>
      <c r="H14" s="484"/>
      <c r="I14" s="298"/>
      <c r="J14" s="477"/>
      <c r="K14" s="477"/>
      <c r="L14" s="297"/>
      <c r="M14" s="483"/>
      <c r="N14" s="483"/>
      <c r="O14" s="298"/>
      <c r="P14" s="482"/>
      <c r="Q14" s="482"/>
      <c r="R14" s="297"/>
      <c r="S14" s="451"/>
      <c r="T14" s="451"/>
      <c r="U14" s="298"/>
      <c r="V14" s="451"/>
      <c r="W14" s="451"/>
      <c r="X14" s="298"/>
      <c r="Y14" s="486"/>
      <c r="Z14" s="486"/>
    </row>
    <row r="15" spans="1:26" ht="20.25" customHeight="1">
      <c r="A15" s="487"/>
      <c r="B15" s="487"/>
      <c r="C15" s="297"/>
      <c r="D15" s="452"/>
      <c r="E15" s="452"/>
      <c r="F15" s="298"/>
      <c r="G15" s="484"/>
      <c r="H15" s="484"/>
      <c r="I15" s="298"/>
      <c r="J15" s="477"/>
      <c r="K15" s="477"/>
      <c r="L15" s="297"/>
      <c r="M15" s="483"/>
      <c r="N15" s="483"/>
      <c r="O15" s="298"/>
      <c r="P15" s="482"/>
      <c r="Q15" s="482"/>
      <c r="R15" s="297"/>
      <c r="S15" s="451"/>
      <c r="T15" s="451"/>
      <c r="U15" s="298"/>
      <c r="V15" s="451"/>
      <c r="W15" s="451"/>
      <c r="X15" s="298"/>
      <c r="Y15" s="486"/>
      <c r="Z15" s="486"/>
    </row>
    <row r="16" spans="1:26" ht="20.25" customHeight="1">
      <c r="A16" s="487"/>
      <c r="B16" s="487"/>
      <c r="C16" s="297"/>
      <c r="D16" s="452"/>
      <c r="E16" s="452"/>
      <c r="F16" s="298"/>
      <c r="G16" s="484"/>
      <c r="H16" s="484"/>
      <c r="I16" s="298"/>
      <c r="J16" s="477"/>
      <c r="K16" s="477"/>
      <c r="L16" s="297"/>
      <c r="M16" s="483"/>
      <c r="N16" s="483"/>
      <c r="O16" s="298"/>
      <c r="P16" s="482"/>
      <c r="Q16" s="482"/>
      <c r="R16" s="297"/>
      <c r="S16" s="451"/>
      <c r="T16" s="451"/>
      <c r="U16" s="298"/>
      <c r="V16" s="451"/>
      <c r="W16" s="451"/>
      <c r="X16" s="298"/>
      <c r="Y16" s="486"/>
      <c r="Z16" s="486"/>
    </row>
    <row r="17" spans="1:26" ht="20.25" customHeight="1">
      <c r="A17" s="487"/>
      <c r="B17" s="487"/>
      <c r="C17" s="297"/>
      <c r="D17" s="452"/>
      <c r="E17" s="452"/>
      <c r="F17" s="298"/>
      <c r="G17" s="484"/>
      <c r="H17" s="484"/>
      <c r="I17" s="298"/>
      <c r="J17" s="477"/>
      <c r="K17" s="477"/>
      <c r="L17" s="297"/>
      <c r="M17" s="483"/>
      <c r="N17" s="483"/>
      <c r="O17" s="298"/>
      <c r="P17" s="482"/>
      <c r="Q17" s="482"/>
      <c r="R17" s="297"/>
      <c r="S17" s="451"/>
      <c r="T17" s="451"/>
      <c r="U17" s="298"/>
      <c r="V17" s="451"/>
      <c r="W17" s="451"/>
      <c r="X17" s="298"/>
      <c r="Y17" s="486"/>
      <c r="Z17" s="486"/>
    </row>
    <row r="18" spans="1:26" ht="20.25" customHeight="1">
      <c r="A18" s="487"/>
      <c r="B18" s="487"/>
      <c r="C18" s="297"/>
      <c r="D18" s="452"/>
      <c r="E18" s="452"/>
      <c r="F18" s="298"/>
      <c r="G18" s="484"/>
      <c r="H18" s="484"/>
      <c r="I18" s="298"/>
      <c r="J18" s="477"/>
      <c r="K18" s="477"/>
      <c r="L18" s="297"/>
      <c r="M18" s="483"/>
      <c r="N18" s="483"/>
      <c r="O18" s="298"/>
      <c r="P18" s="482"/>
      <c r="Q18" s="482"/>
      <c r="R18" s="297"/>
      <c r="S18" s="451"/>
      <c r="T18" s="451"/>
      <c r="U18" s="298"/>
      <c r="V18" s="451"/>
      <c r="W18" s="451"/>
      <c r="X18" s="298"/>
      <c r="Y18" s="486"/>
      <c r="Z18" s="486"/>
    </row>
    <row r="19" spans="1:26" ht="20.25" customHeight="1">
      <c r="A19" s="142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455" t="s">
        <v>294</v>
      </c>
      <c r="W19" s="455"/>
      <c r="X19" s="455"/>
      <c r="Y19" s="455"/>
      <c r="Z19" s="455"/>
    </row>
    <row r="20" spans="1:26" ht="20.25" customHeight="1">
      <c r="A20" s="450" t="s">
        <v>0</v>
      </c>
      <c r="B20" s="468">
        <v>0.375</v>
      </c>
      <c r="C20" s="468"/>
      <c r="D20" s="468"/>
      <c r="E20" s="489" t="str">
        <f>D9</f>
        <v>さくらボン・ディ・ボーラ</v>
      </c>
      <c r="F20" s="489"/>
      <c r="G20" s="489"/>
      <c r="H20" s="489"/>
      <c r="I20" s="489"/>
      <c r="J20" s="454">
        <f>L20+L21</f>
        <v>4</v>
      </c>
      <c r="K20" s="457" t="s">
        <v>5</v>
      </c>
      <c r="L20" s="300">
        <v>0</v>
      </c>
      <c r="M20" s="300" t="s">
        <v>11</v>
      </c>
      <c r="N20" s="300">
        <v>0</v>
      </c>
      <c r="O20" s="457" t="s">
        <v>6</v>
      </c>
      <c r="P20" s="454">
        <f>N20+N21</f>
        <v>0</v>
      </c>
      <c r="Q20" s="490" t="str">
        <f>G9</f>
        <v>アルゼンチンサッカークラブ日光</v>
      </c>
      <c r="R20" s="490"/>
      <c r="S20" s="490"/>
      <c r="T20" s="490"/>
      <c r="U20" s="490"/>
      <c r="V20" s="454" t="s">
        <v>307</v>
      </c>
      <c r="W20" s="454"/>
      <c r="X20" s="454"/>
      <c r="Y20" s="454"/>
      <c r="Z20" s="454"/>
    </row>
    <row r="21" spans="1:26" ht="20.25" customHeight="1">
      <c r="A21" s="450"/>
      <c r="B21" s="468"/>
      <c r="C21" s="468"/>
      <c r="D21" s="468"/>
      <c r="E21" s="489"/>
      <c r="F21" s="489"/>
      <c r="G21" s="489"/>
      <c r="H21" s="489"/>
      <c r="I21" s="489"/>
      <c r="J21" s="454"/>
      <c r="K21" s="457"/>
      <c r="L21" s="300">
        <v>4</v>
      </c>
      <c r="M21" s="300" t="s">
        <v>11</v>
      </c>
      <c r="N21" s="300">
        <v>0</v>
      </c>
      <c r="O21" s="457"/>
      <c r="P21" s="454"/>
      <c r="Q21" s="490"/>
      <c r="R21" s="490"/>
      <c r="S21" s="490"/>
      <c r="T21" s="490"/>
      <c r="U21" s="490"/>
      <c r="V21" s="454"/>
      <c r="W21" s="454"/>
      <c r="X21" s="454"/>
      <c r="Y21" s="454"/>
      <c r="Z21" s="454"/>
    </row>
    <row r="22" spans="1:26" ht="20.25" customHeight="1">
      <c r="A22" s="14"/>
      <c r="B22" s="142"/>
      <c r="C22" s="12"/>
      <c r="D22" s="12"/>
      <c r="E22" s="291"/>
      <c r="F22" s="291"/>
      <c r="G22" s="291"/>
      <c r="H22" s="291"/>
      <c r="I22" s="291"/>
      <c r="J22" s="300"/>
      <c r="K22" s="301"/>
      <c r="L22" s="300"/>
      <c r="M22" s="300"/>
      <c r="N22" s="300"/>
      <c r="O22" s="301"/>
      <c r="P22" s="300"/>
      <c r="Q22" s="293"/>
      <c r="R22" s="293"/>
      <c r="S22" s="293"/>
      <c r="T22" s="293"/>
      <c r="U22" s="293"/>
      <c r="V22" s="13"/>
      <c r="W22" s="13"/>
      <c r="X22" s="13"/>
      <c r="Y22" s="13"/>
      <c r="Z22" s="13"/>
    </row>
    <row r="23" spans="1:26" ht="20.25" customHeight="1">
      <c r="A23" s="450" t="s">
        <v>1</v>
      </c>
      <c r="B23" s="468">
        <v>0.40972222222222227</v>
      </c>
      <c r="C23" s="468"/>
      <c r="D23" s="468"/>
      <c r="E23" s="504" t="str">
        <f>J9</f>
        <v>上三川サッカークラブ</v>
      </c>
      <c r="F23" s="504"/>
      <c r="G23" s="504"/>
      <c r="H23" s="504"/>
      <c r="I23" s="504"/>
      <c r="J23" s="454">
        <f>L23+L24</f>
        <v>1</v>
      </c>
      <c r="K23" s="457" t="s">
        <v>5</v>
      </c>
      <c r="L23" s="300">
        <v>0</v>
      </c>
      <c r="M23" s="300" t="s">
        <v>11</v>
      </c>
      <c r="N23" s="300">
        <v>2</v>
      </c>
      <c r="O23" s="457" t="s">
        <v>6</v>
      </c>
      <c r="P23" s="454">
        <f>N23+N24</f>
        <v>4</v>
      </c>
      <c r="Q23" s="488" t="str">
        <f>M9</f>
        <v>稲村フットボールクラブ</v>
      </c>
      <c r="R23" s="488"/>
      <c r="S23" s="488"/>
      <c r="T23" s="488"/>
      <c r="U23" s="488"/>
      <c r="V23" s="454" t="s">
        <v>308</v>
      </c>
      <c r="W23" s="454"/>
      <c r="X23" s="454"/>
      <c r="Y23" s="454"/>
      <c r="Z23" s="454"/>
    </row>
    <row r="24" spans="1:26" ht="20.25" customHeight="1">
      <c r="A24" s="450"/>
      <c r="B24" s="468"/>
      <c r="C24" s="468"/>
      <c r="D24" s="468"/>
      <c r="E24" s="504"/>
      <c r="F24" s="504"/>
      <c r="G24" s="504"/>
      <c r="H24" s="504"/>
      <c r="I24" s="504"/>
      <c r="J24" s="454"/>
      <c r="K24" s="457"/>
      <c r="L24" s="300">
        <v>1</v>
      </c>
      <c r="M24" s="300" t="s">
        <v>11</v>
      </c>
      <c r="N24" s="300">
        <v>2</v>
      </c>
      <c r="O24" s="457"/>
      <c r="P24" s="454"/>
      <c r="Q24" s="488"/>
      <c r="R24" s="488"/>
      <c r="S24" s="488"/>
      <c r="T24" s="488"/>
      <c r="U24" s="488"/>
      <c r="V24" s="454"/>
      <c r="W24" s="454"/>
      <c r="X24" s="454"/>
      <c r="Y24" s="454"/>
      <c r="Z24" s="454"/>
    </row>
    <row r="25" spans="1:26" ht="20.25" customHeight="1">
      <c r="A25" s="14"/>
      <c r="B25" s="142"/>
      <c r="C25" s="12"/>
      <c r="D25" s="12"/>
      <c r="E25" s="291"/>
      <c r="F25" s="291"/>
      <c r="G25" s="291"/>
      <c r="H25" s="291"/>
      <c r="I25" s="291"/>
      <c r="J25" s="300"/>
      <c r="K25" s="301"/>
      <c r="L25" s="300"/>
      <c r="M25" s="300"/>
      <c r="N25" s="300"/>
      <c r="O25" s="301"/>
      <c r="P25" s="300"/>
      <c r="Q25" s="293"/>
      <c r="R25" s="293"/>
      <c r="S25" s="293"/>
      <c r="T25" s="293"/>
      <c r="U25" s="293"/>
      <c r="V25" s="13"/>
      <c r="W25" s="13"/>
      <c r="X25" s="13"/>
      <c r="Y25" s="13"/>
      <c r="Z25" s="13"/>
    </row>
    <row r="26" spans="1:26" ht="20.25" customHeight="1">
      <c r="A26" s="450" t="s">
        <v>2</v>
      </c>
      <c r="B26" s="468">
        <v>0.44444444444444442</v>
      </c>
      <c r="C26" s="468"/>
      <c r="D26" s="468"/>
      <c r="E26" s="493" t="str">
        <f>S9</f>
        <v>ＦＣグランディール宇都宮</v>
      </c>
      <c r="F26" s="493"/>
      <c r="G26" s="493"/>
      <c r="H26" s="493"/>
      <c r="I26" s="493"/>
      <c r="J26" s="454">
        <f>L26+L27</f>
        <v>1</v>
      </c>
      <c r="K26" s="457" t="s">
        <v>5</v>
      </c>
      <c r="L26" s="300">
        <v>1</v>
      </c>
      <c r="M26" s="300" t="s">
        <v>11</v>
      </c>
      <c r="N26" s="300">
        <v>1</v>
      </c>
      <c r="O26" s="457" t="s">
        <v>6</v>
      </c>
      <c r="P26" s="454">
        <f>N26+N27</f>
        <v>1</v>
      </c>
      <c r="Q26" s="491" t="str">
        <f>V9</f>
        <v>おおぞらＳＣ</v>
      </c>
      <c r="R26" s="491"/>
      <c r="S26" s="491"/>
      <c r="T26" s="491"/>
      <c r="U26" s="491"/>
      <c r="V26" s="454" t="s">
        <v>269</v>
      </c>
      <c r="W26" s="454"/>
      <c r="X26" s="454"/>
      <c r="Y26" s="454"/>
      <c r="Z26" s="454"/>
    </row>
    <row r="27" spans="1:26" ht="20.25" customHeight="1">
      <c r="A27" s="450"/>
      <c r="B27" s="468"/>
      <c r="C27" s="468"/>
      <c r="D27" s="468"/>
      <c r="E27" s="493"/>
      <c r="F27" s="493"/>
      <c r="G27" s="493"/>
      <c r="H27" s="493"/>
      <c r="I27" s="493"/>
      <c r="J27" s="454"/>
      <c r="K27" s="457"/>
      <c r="L27" s="300">
        <v>0</v>
      </c>
      <c r="M27" s="300" t="s">
        <v>11</v>
      </c>
      <c r="N27" s="300">
        <v>0</v>
      </c>
      <c r="O27" s="457"/>
      <c r="P27" s="454"/>
      <c r="Q27" s="491"/>
      <c r="R27" s="491"/>
      <c r="S27" s="491"/>
      <c r="T27" s="491"/>
      <c r="U27" s="491"/>
      <c r="V27" s="454"/>
      <c r="W27" s="454"/>
      <c r="X27" s="454"/>
      <c r="Y27" s="454"/>
      <c r="Z27" s="454"/>
    </row>
    <row r="28" spans="1:26" ht="20.25" customHeight="1">
      <c r="A28" s="14"/>
      <c r="B28" s="142"/>
      <c r="C28" s="12"/>
      <c r="D28" s="12"/>
      <c r="E28" s="291"/>
      <c r="F28" s="291"/>
      <c r="G28" s="291"/>
      <c r="H28" s="291"/>
      <c r="I28" s="291"/>
      <c r="J28" s="300"/>
      <c r="K28" s="345" t="s">
        <v>677</v>
      </c>
      <c r="L28" s="300">
        <v>2</v>
      </c>
      <c r="M28" s="305" t="s">
        <v>11</v>
      </c>
      <c r="N28" s="300">
        <v>3</v>
      </c>
      <c r="O28" s="301"/>
      <c r="P28" s="300"/>
      <c r="Q28" s="291"/>
      <c r="R28" s="291"/>
      <c r="S28" s="291"/>
      <c r="T28" s="291"/>
      <c r="U28" s="291"/>
      <c r="V28" s="13"/>
      <c r="W28" s="13"/>
      <c r="X28" s="13"/>
      <c r="Y28" s="13"/>
      <c r="Z28" s="13"/>
    </row>
    <row r="29" spans="1:26" ht="20.25" customHeight="1">
      <c r="A29" s="308"/>
      <c r="B29" s="142"/>
      <c r="C29" s="12"/>
      <c r="D29" s="12"/>
      <c r="E29" s="308"/>
      <c r="F29" s="308"/>
      <c r="G29" s="308"/>
      <c r="H29" s="308"/>
      <c r="I29" s="308"/>
      <c r="J29" s="305"/>
      <c r="K29" s="306"/>
      <c r="L29" s="305"/>
      <c r="M29" s="305"/>
      <c r="N29" s="305"/>
      <c r="O29" s="306"/>
      <c r="P29" s="305"/>
      <c r="Q29" s="308"/>
      <c r="R29" s="308"/>
      <c r="S29" s="308"/>
      <c r="T29" s="308"/>
      <c r="U29" s="308"/>
      <c r="V29" s="305"/>
      <c r="W29" s="305"/>
      <c r="X29" s="305"/>
      <c r="Y29" s="305"/>
      <c r="Z29" s="305"/>
    </row>
    <row r="30" spans="1:26" ht="20.25" customHeight="1">
      <c r="A30" s="450" t="s">
        <v>3</v>
      </c>
      <c r="B30" s="468">
        <v>0.47916666666666669</v>
      </c>
      <c r="C30" s="468"/>
      <c r="D30" s="468"/>
      <c r="E30" s="492" t="str">
        <f>A9</f>
        <v>雀宮フットボールクラブ</v>
      </c>
      <c r="F30" s="492"/>
      <c r="G30" s="492"/>
      <c r="H30" s="492"/>
      <c r="I30" s="492"/>
      <c r="J30" s="454">
        <f>L30+L31</f>
        <v>0</v>
      </c>
      <c r="K30" s="457" t="s">
        <v>5</v>
      </c>
      <c r="L30" s="300">
        <v>0</v>
      </c>
      <c r="M30" s="300" t="s">
        <v>11</v>
      </c>
      <c r="N30" s="300">
        <v>4</v>
      </c>
      <c r="O30" s="457" t="s">
        <v>6</v>
      </c>
      <c r="P30" s="454">
        <f>N30+N31</f>
        <v>9</v>
      </c>
      <c r="Q30" s="489" t="str">
        <f>E20</f>
        <v>さくらボン・ディ・ボーラ</v>
      </c>
      <c r="R30" s="489"/>
      <c r="S30" s="489"/>
      <c r="T30" s="489"/>
      <c r="U30" s="489"/>
      <c r="V30" s="454" t="s">
        <v>270</v>
      </c>
      <c r="W30" s="454"/>
      <c r="X30" s="454"/>
      <c r="Y30" s="454"/>
      <c r="Z30" s="454"/>
    </row>
    <row r="31" spans="1:26" ht="20.25" customHeight="1">
      <c r="A31" s="450"/>
      <c r="B31" s="468"/>
      <c r="C31" s="468"/>
      <c r="D31" s="468"/>
      <c r="E31" s="492"/>
      <c r="F31" s="492"/>
      <c r="G31" s="492"/>
      <c r="H31" s="492"/>
      <c r="I31" s="492"/>
      <c r="J31" s="454"/>
      <c r="K31" s="457"/>
      <c r="L31" s="300">
        <v>0</v>
      </c>
      <c r="M31" s="300" t="s">
        <v>11</v>
      </c>
      <c r="N31" s="300">
        <v>5</v>
      </c>
      <c r="O31" s="457"/>
      <c r="P31" s="454"/>
      <c r="Q31" s="489"/>
      <c r="R31" s="489"/>
      <c r="S31" s="489"/>
      <c r="T31" s="489"/>
      <c r="U31" s="489"/>
      <c r="V31" s="454"/>
      <c r="W31" s="454"/>
      <c r="X31" s="454"/>
      <c r="Y31" s="454"/>
      <c r="Z31" s="454"/>
    </row>
    <row r="32" spans="1:26" s="4" customFormat="1" ht="20.25" customHeight="1">
      <c r="A32" s="154"/>
      <c r="B32" s="243"/>
      <c r="C32" s="154"/>
      <c r="D32" s="154"/>
      <c r="E32" s="290"/>
      <c r="F32" s="290"/>
      <c r="G32" s="290"/>
      <c r="H32" s="290"/>
      <c r="I32" s="290"/>
      <c r="J32" s="154"/>
      <c r="K32" s="154"/>
      <c r="L32" s="154"/>
      <c r="M32" s="154"/>
      <c r="N32" s="154"/>
      <c r="O32" s="154"/>
      <c r="P32" s="154"/>
      <c r="Q32" s="156"/>
      <c r="R32" s="156"/>
      <c r="S32" s="156"/>
      <c r="T32" s="156"/>
      <c r="U32" s="156"/>
      <c r="V32" s="236"/>
      <c r="W32" s="236"/>
      <c r="X32" s="236"/>
      <c r="Y32" s="236"/>
      <c r="Z32" s="236"/>
    </row>
    <row r="33" spans="1:26" ht="20.25" customHeight="1">
      <c r="A33" s="450" t="s">
        <v>4</v>
      </c>
      <c r="B33" s="468">
        <v>0.51388888888888895</v>
      </c>
      <c r="C33" s="468"/>
      <c r="D33" s="468"/>
      <c r="E33" s="505" t="str">
        <f>Q23</f>
        <v>稲村フットボールクラブ</v>
      </c>
      <c r="F33" s="505"/>
      <c r="G33" s="505"/>
      <c r="H33" s="505"/>
      <c r="I33" s="505"/>
      <c r="J33" s="454">
        <f>L33+L34</f>
        <v>2</v>
      </c>
      <c r="K33" s="457" t="s">
        <v>5</v>
      </c>
      <c r="L33" s="300">
        <v>1</v>
      </c>
      <c r="M33" s="300" t="s">
        <v>11</v>
      </c>
      <c r="N33" s="300">
        <v>2</v>
      </c>
      <c r="O33" s="457" t="s">
        <v>6</v>
      </c>
      <c r="P33" s="454">
        <f>N33+N34</f>
        <v>5</v>
      </c>
      <c r="Q33" s="476" t="str">
        <f>P9</f>
        <v>ＴＯＣＨＩＧＩ　ＫＯＵ　ＦＣ</v>
      </c>
      <c r="R33" s="476"/>
      <c r="S33" s="476"/>
      <c r="T33" s="476"/>
      <c r="U33" s="476"/>
      <c r="V33" s="454" t="s">
        <v>267</v>
      </c>
      <c r="W33" s="454"/>
      <c r="X33" s="454"/>
      <c r="Y33" s="454"/>
      <c r="Z33" s="454"/>
    </row>
    <row r="34" spans="1:26" ht="20.25" customHeight="1">
      <c r="A34" s="450"/>
      <c r="B34" s="468"/>
      <c r="C34" s="468"/>
      <c r="D34" s="468"/>
      <c r="E34" s="505"/>
      <c r="F34" s="505"/>
      <c r="G34" s="505"/>
      <c r="H34" s="505"/>
      <c r="I34" s="505"/>
      <c r="J34" s="454"/>
      <c r="K34" s="457"/>
      <c r="L34" s="300">
        <v>1</v>
      </c>
      <c r="M34" s="300" t="s">
        <v>11</v>
      </c>
      <c r="N34" s="300">
        <v>3</v>
      </c>
      <c r="O34" s="457"/>
      <c r="P34" s="454"/>
      <c r="Q34" s="476"/>
      <c r="R34" s="476"/>
      <c r="S34" s="476"/>
      <c r="T34" s="476"/>
      <c r="U34" s="476"/>
      <c r="V34" s="454"/>
      <c r="W34" s="454"/>
      <c r="X34" s="454"/>
      <c r="Y34" s="454"/>
      <c r="Z34" s="454"/>
    </row>
    <row r="35" spans="1:26" ht="20.25" customHeight="1">
      <c r="A35" s="14"/>
      <c r="B35" s="63"/>
      <c r="C35" s="63"/>
      <c r="D35" s="63"/>
      <c r="E35" s="292"/>
      <c r="F35" s="292"/>
      <c r="G35" s="292"/>
      <c r="H35" s="292"/>
      <c r="I35" s="292"/>
      <c r="J35" s="300"/>
      <c r="K35" s="301"/>
      <c r="L35" s="300"/>
      <c r="M35" s="300"/>
      <c r="N35" s="300"/>
      <c r="O35" s="301"/>
      <c r="P35" s="300"/>
      <c r="Q35" s="293"/>
      <c r="R35" s="293"/>
      <c r="S35" s="293"/>
      <c r="T35" s="293"/>
      <c r="U35" s="293"/>
      <c r="V35" s="13"/>
      <c r="W35" s="13"/>
      <c r="X35" s="13"/>
      <c r="Y35" s="13"/>
      <c r="Z35" s="13"/>
    </row>
    <row r="36" spans="1:26" ht="20.25" customHeight="1">
      <c r="A36" s="450" t="s">
        <v>302</v>
      </c>
      <c r="B36" s="468">
        <v>0.54861111111111105</v>
      </c>
      <c r="C36" s="468"/>
      <c r="D36" s="468"/>
      <c r="E36" s="494" t="str">
        <f>Q26</f>
        <v>おおぞらＳＣ</v>
      </c>
      <c r="F36" s="494"/>
      <c r="G36" s="494"/>
      <c r="H36" s="494"/>
      <c r="I36" s="494"/>
      <c r="J36" s="454">
        <f>L36+L37</f>
        <v>2</v>
      </c>
      <c r="K36" s="457" t="s">
        <v>5</v>
      </c>
      <c r="L36" s="300">
        <v>1</v>
      </c>
      <c r="M36" s="300" t="s">
        <v>11</v>
      </c>
      <c r="N36" s="300">
        <v>2</v>
      </c>
      <c r="O36" s="457" t="s">
        <v>6</v>
      </c>
      <c r="P36" s="454">
        <f>N36+N37</f>
        <v>2</v>
      </c>
      <c r="Q36" s="491" t="str">
        <f>Y9</f>
        <v>ウエストフットコム</v>
      </c>
      <c r="R36" s="491"/>
      <c r="S36" s="491"/>
      <c r="T36" s="491"/>
      <c r="U36" s="491"/>
      <c r="V36" s="454" t="s">
        <v>309</v>
      </c>
      <c r="W36" s="454"/>
      <c r="X36" s="454"/>
      <c r="Y36" s="454"/>
      <c r="Z36" s="454"/>
    </row>
    <row r="37" spans="1:26" ht="20.25" customHeight="1">
      <c r="A37" s="450"/>
      <c r="B37" s="468"/>
      <c r="C37" s="468"/>
      <c r="D37" s="468"/>
      <c r="E37" s="494"/>
      <c r="F37" s="494"/>
      <c r="G37" s="494"/>
      <c r="H37" s="494"/>
      <c r="I37" s="494"/>
      <c r="J37" s="454"/>
      <c r="K37" s="457"/>
      <c r="L37" s="300">
        <v>1</v>
      </c>
      <c r="M37" s="300" t="s">
        <v>11</v>
      </c>
      <c r="N37" s="300">
        <v>0</v>
      </c>
      <c r="O37" s="457"/>
      <c r="P37" s="454"/>
      <c r="Q37" s="491"/>
      <c r="R37" s="491"/>
      <c r="S37" s="491"/>
      <c r="T37" s="491"/>
      <c r="U37" s="491"/>
      <c r="V37" s="454"/>
      <c r="W37" s="454"/>
      <c r="X37" s="454"/>
      <c r="Y37" s="454"/>
      <c r="Z37" s="454"/>
    </row>
    <row r="38" spans="1:26" ht="20.25" customHeight="1">
      <c r="A38" s="308"/>
      <c r="B38" s="142"/>
      <c r="C38" s="12"/>
      <c r="D38" s="12"/>
      <c r="E38" s="308"/>
      <c r="F38" s="308"/>
      <c r="G38" s="308"/>
      <c r="H38" s="308"/>
      <c r="I38" s="308"/>
      <c r="J38" s="305"/>
      <c r="K38" s="345" t="s">
        <v>677</v>
      </c>
      <c r="L38" s="305">
        <v>2</v>
      </c>
      <c r="M38" s="305" t="s">
        <v>11</v>
      </c>
      <c r="N38" s="305">
        <v>3</v>
      </c>
      <c r="O38" s="306"/>
      <c r="P38" s="305"/>
      <c r="Q38" s="308"/>
      <c r="R38" s="308"/>
      <c r="S38" s="308"/>
      <c r="T38" s="308"/>
      <c r="U38" s="308"/>
      <c r="V38" s="305"/>
      <c r="W38" s="305"/>
      <c r="X38" s="305"/>
      <c r="Y38" s="305"/>
      <c r="Z38" s="305"/>
    </row>
    <row r="39" spans="1:26" ht="20.25" customHeight="1">
      <c r="M39" s="1"/>
    </row>
    <row r="40" spans="1:26" ht="20.25" customHeight="1">
      <c r="A40" s="140" t="str">
        <f>A1</f>
        <v>■第１日</v>
      </c>
      <c r="B40" s="140"/>
      <c r="C40" s="140"/>
      <c r="D40" s="140"/>
      <c r="E40" s="471">
        <f>E1</f>
        <v>44870</v>
      </c>
      <c r="F40" s="471"/>
      <c r="G40" s="471"/>
      <c r="H40" s="471"/>
      <c r="I40" s="140"/>
      <c r="J40" s="140"/>
      <c r="K40" s="472" t="str">
        <f>K1</f>
        <v>１・２回戦</v>
      </c>
      <c r="L40" s="472"/>
      <c r="M40" s="472"/>
      <c r="N40" s="472"/>
      <c r="O40" s="7"/>
      <c r="P40" s="472" t="s">
        <v>301</v>
      </c>
      <c r="Q40" s="472"/>
      <c r="R40" s="472"/>
      <c r="S40" s="46"/>
      <c r="T40" s="478" t="str">
        <f>組み合わせ一覧!B67</f>
        <v>ＳＡＫＵＲＡグリーンフィールドB</v>
      </c>
      <c r="U40" s="478"/>
      <c r="V40" s="478"/>
      <c r="W40" s="478"/>
      <c r="X40" s="478"/>
      <c r="Y40" s="478"/>
    </row>
    <row r="41" spans="1:26" ht="20.2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240"/>
      <c r="P41" s="240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20.25" customHeight="1" thickBot="1">
      <c r="A42" s="16"/>
      <c r="B42" s="16"/>
      <c r="C42" s="323"/>
      <c r="D42" s="16"/>
      <c r="E42" s="16"/>
      <c r="F42" s="16"/>
      <c r="G42" s="16"/>
      <c r="H42" s="16"/>
      <c r="I42" s="16"/>
      <c r="J42" s="16"/>
      <c r="K42" s="319"/>
      <c r="L42" s="327"/>
      <c r="M42" s="322"/>
      <c r="N42" s="16"/>
      <c r="O42" s="154"/>
      <c r="P42" s="16"/>
      <c r="Q42" s="16"/>
      <c r="R42" s="16"/>
      <c r="S42" s="322"/>
      <c r="T42" s="323"/>
      <c r="U42" s="16"/>
      <c r="V42" s="16"/>
      <c r="W42" s="16"/>
      <c r="X42" s="16"/>
      <c r="Y42" s="4"/>
    </row>
    <row r="43" spans="1:26" ht="20.25" customHeight="1" thickTop="1">
      <c r="A43" s="16"/>
      <c r="B43" s="320"/>
      <c r="C43" s="462" t="s">
        <v>2</v>
      </c>
      <c r="D43" s="460"/>
      <c r="E43" s="461"/>
      <c r="F43" s="16"/>
      <c r="G43" s="16"/>
      <c r="H43" s="21"/>
      <c r="I43" s="463" t="s">
        <v>3</v>
      </c>
      <c r="J43" s="460"/>
      <c r="K43" s="460"/>
      <c r="L43" s="449"/>
      <c r="M43" s="449"/>
      <c r="N43" s="328"/>
      <c r="O43" s="154"/>
      <c r="P43" s="16"/>
      <c r="Q43" s="21"/>
      <c r="R43" s="320"/>
      <c r="S43" s="449" t="s">
        <v>4</v>
      </c>
      <c r="T43" s="449"/>
      <c r="U43" s="460"/>
      <c r="V43" s="460"/>
      <c r="W43" s="461"/>
      <c r="X43" s="21"/>
      <c r="Y43" s="4"/>
    </row>
    <row r="44" spans="1:26" ht="20.25" customHeight="1" thickBot="1">
      <c r="A44" s="16"/>
      <c r="B44" s="320"/>
      <c r="C44" s="17"/>
      <c r="D44" s="16"/>
      <c r="E44" s="18"/>
      <c r="F44" s="16"/>
      <c r="G44" s="16"/>
      <c r="H44" s="16"/>
      <c r="I44" s="17"/>
      <c r="J44" s="16"/>
      <c r="K44" s="21"/>
      <c r="L44" s="21"/>
      <c r="M44" s="21"/>
      <c r="N44" s="327"/>
      <c r="O44" s="142"/>
      <c r="P44" s="16"/>
      <c r="Q44" s="16"/>
      <c r="R44" s="319"/>
      <c r="S44" s="327"/>
      <c r="T44" s="322"/>
      <c r="U44" s="16"/>
      <c r="V44" s="16"/>
      <c r="W44" s="18"/>
      <c r="X44" s="16"/>
      <c r="Y44" s="4"/>
    </row>
    <row r="45" spans="1:26" ht="20.25" customHeight="1" thickTop="1">
      <c r="A45" s="16"/>
      <c r="B45" s="320"/>
      <c r="C45" s="26"/>
      <c r="D45" s="21"/>
      <c r="E45" s="25"/>
      <c r="F45" s="16"/>
      <c r="G45" s="16"/>
      <c r="H45" s="16"/>
      <c r="I45" s="17"/>
      <c r="J45" s="16"/>
      <c r="K45" s="21"/>
      <c r="L45" s="463" t="s">
        <v>0</v>
      </c>
      <c r="M45" s="460"/>
      <c r="N45" s="460"/>
      <c r="O45" s="328"/>
      <c r="P45" s="16"/>
      <c r="Q45" s="16"/>
      <c r="R45" s="463" t="s">
        <v>1</v>
      </c>
      <c r="S45" s="449"/>
      <c r="T45" s="499"/>
      <c r="U45" s="16"/>
      <c r="V45" s="16"/>
      <c r="W45" s="18"/>
      <c r="X45" s="16"/>
      <c r="Y45" s="4"/>
    </row>
    <row r="46" spans="1:26" ht="20.25" customHeight="1">
      <c r="A46" s="16"/>
      <c r="B46" s="320"/>
      <c r="C46" s="17"/>
      <c r="D46" s="16"/>
      <c r="E46" s="18"/>
      <c r="F46" s="16"/>
      <c r="G46" s="21"/>
      <c r="H46" s="16"/>
      <c r="I46" s="17"/>
      <c r="J46" s="16"/>
      <c r="K46" s="16"/>
      <c r="L46" s="17"/>
      <c r="M46" s="16"/>
      <c r="N46" s="154"/>
      <c r="O46" s="328"/>
      <c r="P46" s="21"/>
      <c r="Q46" s="16"/>
      <c r="R46" s="17"/>
      <c r="S46" s="16"/>
      <c r="T46" s="321"/>
      <c r="U46" s="16"/>
      <c r="V46" s="21"/>
      <c r="W46" s="25"/>
      <c r="X46" s="16"/>
      <c r="Y46" s="4"/>
    </row>
    <row r="47" spans="1:26" ht="20.25" customHeight="1">
      <c r="A47" s="21"/>
      <c r="B47" s="450">
        <v>1</v>
      </c>
      <c r="C47" s="450"/>
      <c r="D47" s="21"/>
      <c r="E47" s="449">
        <v>2</v>
      </c>
      <c r="F47" s="449"/>
      <c r="G47" s="20"/>
      <c r="H47" s="449">
        <v>3</v>
      </c>
      <c r="I47" s="449"/>
      <c r="J47" s="21"/>
      <c r="K47" s="449">
        <v>4</v>
      </c>
      <c r="L47" s="449"/>
      <c r="M47" s="21"/>
      <c r="N47" s="449">
        <v>5</v>
      </c>
      <c r="O47" s="449"/>
      <c r="P47" s="20"/>
      <c r="Q47" s="450">
        <v>6</v>
      </c>
      <c r="R47" s="450"/>
      <c r="S47" s="21"/>
      <c r="T47" s="449">
        <v>7</v>
      </c>
      <c r="U47" s="449"/>
      <c r="V47" s="21"/>
      <c r="W47" s="449">
        <v>8</v>
      </c>
      <c r="X47" s="449"/>
    </row>
    <row r="48" spans="1:26" ht="20.25" customHeight="1">
      <c r="A48" s="194"/>
      <c r="B48" s="498" t="str">
        <f>組み合わせ一覧!C67</f>
        <v>ＦＣ中村</v>
      </c>
      <c r="C48" s="498"/>
      <c r="D48" s="242"/>
      <c r="E48" s="502" t="str">
        <f>組み合わせ一覧!C69</f>
        <v>上松山クラブ</v>
      </c>
      <c r="F48" s="502"/>
      <c r="G48" s="142"/>
      <c r="H48" s="503" t="str">
        <f>組み合わせ一覧!C71</f>
        <v>北郷山辺千歳ＦＣ</v>
      </c>
      <c r="I48" s="503"/>
      <c r="J48" s="242"/>
      <c r="K48" s="502" t="str">
        <f>組み合わせ一覧!C73</f>
        <v>ＦＣ黒羽</v>
      </c>
      <c r="L48" s="502"/>
      <c r="M48" s="242"/>
      <c r="N48" s="498" t="str">
        <f>組み合わせ一覧!C75</f>
        <v>野木ＳＳＳ</v>
      </c>
      <c r="O48" s="498"/>
      <c r="P48" s="242"/>
      <c r="Q48" s="483" t="str">
        <f>組み合わせ一覧!C77</f>
        <v>ＦＣアリーバフトゥーロ</v>
      </c>
      <c r="R48" s="483"/>
      <c r="S48" s="297"/>
      <c r="T48" s="459" t="str">
        <f>組み合わせ一覧!C79</f>
        <v>壬生ＦＣユナイテッド</v>
      </c>
      <c r="U48" s="459"/>
      <c r="V48" s="298"/>
      <c r="W48" s="484" t="str">
        <f>組み合わせ一覧!C81</f>
        <v>那須野ヶ原ＦＣボンジボーラ　セカンド</v>
      </c>
      <c r="X48" s="484"/>
    </row>
    <row r="49" spans="1:26" ht="20.25" customHeight="1">
      <c r="A49" s="194"/>
      <c r="B49" s="498"/>
      <c r="C49" s="498"/>
      <c r="D49" s="62"/>
      <c r="E49" s="502"/>
      <c r="F49" s="502"/>
      <c r="G49" s="242"/>
      <c r="H49" s="503"/>
      <c r="I49" s="503"/>
      <c r="J49" s="62"/>
      <c r="K49" s="502"/>
      <c r="L49" s="502"/>
      <c r="M49" s="242"/>
      <c r="N49" s="498"/>
      <c r="O49" s="498"/>
      <c r="P49" s="62"/>
      <c r="Q49" s="483"/>
      <c r="R49" s="483"/>
      <c r="S49" s="298"/>
      <c r="T49" s="459"/>
      <c r="U49" s="459"/>
      <c r="V49" s="298"/>
      <c r="W49" s="484"/>
      <c r="X49" s="484"/>
      <c r="Y49" s="195"/>
      <c r="Z49" s="195"/>
    </row>
    <row r="50" spans="1:26" ht="20.25" customHeight="1">
      <c r="A50" s="194"/>
      <c r="B50" s="498"/>
      <c r="C50" s="498"/>
      <c r="D50" s="62"/>
      <c r="E50" s="502"/>
      <c r="F50" s="502"/>
      <c r="G50" s="242"/>
      <c r="H50" s="503"/>
      <c r="I50" s="503"/>
      <c r="J50" s="62"/>
      <c r="K50" s="502"/>
      <c r="L50" s="502"/>
      <c r="M50" s="242"/>
      <c r="N50" s="498"/>
      <c r="O50" s="498"/>
      <c r="P50" s="62"/>
      <c r="Q50" s="483"/>
      <c r="R50" s="483"/>
      <c r="S50" s="298"/>
      <c r="T50" s="459"/>
      <c r="U50" s="459"/>
      <c r="V50" s="298"/>
      <c r="W50" s="484"/>
      <c r="X50" s="484"/>
      <c r="Y50" s="195"/>
      <c r="Z50" s="195"/>
    </row>
    <row r="51" spans="1:26" ht="20.25" customHeight="1">
      <c r="A51" s="194"/>
      <c r="B51" s="498"/>
      <c r="C51" s="498"/>
      <c r="D51" s="62"/>
      <c r="E51" s="502"/>
      <c r="F51" s="502"/>
      <c r="G51" s="242"/>
      <c r="H51" s="503"/>
      <c r="I51" s="503"/>
      <c r="J51" s="62"/>
      <c r="K51" s="502"/>
      <c r="L51" s="502"/>
      <c r="M51" s="242"/>
      <c r="N51" s="498"/>
      <c r="O51" s="498"/>
      <c r="P51" s="62"/>
      <c r="Q51" s="483"/>
      <c r="R51" s="483"/>
      <c r="S51" s="298"/>
      <c r="T51" s="459"/>
      <c r="U51" s="459"/>
      <c r="V51" s="298"/>
      <c r="W51" s="484"/>
      <c r="X51" s="484"/>
      <c r="Y51" s="195"/>
      <c r="Z51" s="195"/>
    </row>
    <row r="52" spans="1:26" ht="20.25" customHeight="1">
      <c r="A52" s="194"/>
      <c r="B52" s="498"/>
      <c r="C52" s="498"/>
      <c r="D52" s="62"/>
      <c r="E52" s="502"/>
      <c r="F52" s="502"/>
      <c r="G52" s="242"/>
      <c r="H52" s="503"/>
      <c r="I52" s="503"/>
      <c r="J52" s="62"/>
      <c r="K52" s="502"/>
      <c r="L52" s="502"/>
      <c r="M52" s="242"/>
      <c r="N52" s="498"/>
      <c r="O52" s="498"/>
      <c r="P52" s="62"/>
      <c r="Q52" s="483"/>
      <c r="R52" s="483"/>
      <c r="S52" s="298"/>
      <c r="T52" s="459"/>
      <c r="U52" s="459"/>
      <c r="V52" s="298"/>
      <c r="W52" s="484"/>
      <c r="X52" s="484"/>
      <c r="Y52" s="195"/>
      <c r="Z52" s="195"/>
    </row>
    <row r="53" spans="1:26" ht="20.25" customHeight="1">
      <c r="A53" s="194"/>
      <c r="B53" s="498"/>
      <c r="C53" s="498"/>
      <c r="D53" s="62"/>
      <c r="E53" s="502"/>
      <c r="F53" s="502"/>
      <c r="G53" s="242"/>
      <c r="H53" s="503"/>
      <c r="I53" s="503"/>
      <c r="J53" s="62"/>
      <c r="K53" s="502"/>
      <c r="L53" s="502"/>
      <c r="M53" s="242"/>
      <c r="N53" s="498"/>
      <c r="O53" s="498"/>
      <c r="P53" s="62"/>
      <c r="Q53" s="483"/>
      <c r="R53" s="483"/>
      <c r="S53" s="298"/>
      <c r="T53" s="459"/>
      <c r="U53" s="459"/>
      <c r="V53" s="298"/>
      <c r="W53" s="484"/>
      <c r="X53" s="484"/>
      <c r="Y53" s="195"/>
      <c r="Z53" s="195"/>
    </row>
    <row r="54" spans="1:26" ht="20.25" customHeight="1">
      <c r="A54" s="194"/>
      <c r="B54" s="498"/>
      <c r="C54" s="498"/>
      <c r="D54" s="62"/>
      <c r="E54" s="502"/>
      <c r="F54" s="502"/>
      <c r="G54" s="242"/>
      <c r="H54" s="503"/>
      <c r="I54" s="503"/>
      <c r="J54" s="62"/>
      <c r="K54" s="502"/>
      <c r="L54" s="502"/>
      <c r="M54" s="242"/>
      <c r="N54" s="498"/>
      <c r="O54" s="498"/>
      <c r="P54" s="62"/>
      <c r="Q54" s="483"/>
      <c r="R54" s="483"/>
      <c r="S54" s="298"/>
      <c r="T54" s="459"/>
      <c r="U54" s="459"/>
      <c r="V54" s="298"/>
      <c r="W54" s="484"/>
      <c r="X54" s="484"/>
      <c r="Y54" s="195"/>
      <c r="Z54" s="195"/>
    </row>
    <row r="55" spans="1:26" ht="20.25" customHeight="1">
      <c r="A55" s="194"/>
      <c r="B55" s="498"/>
      <c r="C55" s="498"/>
      <c r="D55" s="62"/>
      <c r="E55" s="502"/>
      <c r="F55" s="502"/>
      <c r="G55" s="242"/>
      <c r="H55" s="503"/>
      <c r="I55" s="503"/>
      <c r="J55" s="62"/>
      <c r="K55" s="502"/>
      <c r="L55" s="502"/>
      <c r="M55" s="242"/>
      <c r="N55" s="498"/>
      <c r="O55" s="498"/>
      <c r="P55" s="62"/>
      <c r="Q55" s="483"/>
      <c r="R55" s="483"/>
      <c r="S55" s="298"/>
      <c r="T55" s="459"/>
      <c r="U55" s="459"/>
      <c r="V55" s="298"/>
      <c r="W55" s="484"/>
      <c r="X55" s="484"/>
      <c r="Y55" s="195"/>
      <c r="Z55" s="195"/>
    </row>
    <row r="56" spans="1:26" ht="20.25" customHeight="1">
      <c r="A56" s="194"/>
      <c r="B56" s="498"/>
      <c r="C56" s="498"/>
      <c r="D56" s="62"/>
      <c r="E56" s="502"/>
      <c r="F56" s="502"/>
      <c r="G56" s="242"/>
      <c r="H56" s="503"/>
      <c r="I56" s="503"/>
      <c r="J56" s="62"/>
      <c r="K56" s="502"/>
      <c r="L56" s="502"/>
      <c r="M56" s="242"/>
      <c r="N56" s="498"/>
      <c r="O56" s="498"/>
      <c r="P56" s="62"/>
      <c r="Q56" s="483"/>
      <c r="R56" s="483"/>
      <c r="S56" s="298"/>
      <c r="T56" s="459"/>
      <c r="U56" s="459"/>
      <c r="V56" s="298"/>
      <c r="W56" s="484"/>
      <c r="X56" s="484"/>
      <c r="Y56" s="195"/>
      <c r="Z56" s="195"/>
    </row>
    <row r="57" spans="1:26" ht="20.25" customHeight="1">
      <c r="A57" s="194"/>
      <c r="B57" s="498"/>
      <c r="C57" s="498"/>
      <c r="D57" s="62"/>
      <c r="E57" s="502"/>
      <c r="F57" s="502"/>
      <c r="G57" s="242"/>
      <c r="H57" s="503"/>
      <c r="I57" s="503"/>
      <c r="J57" s="62"/>
      <c r="K57" s="502"/>
      <c r="L57" s="502"/>
      <c r="M57" s="242"/>
      <c r="N57" s="498"/>
      <c r="O57" s="498"/>
      <c r="P57" s="62"/>
      <c r="Q57" s="483"/>
      <c r="R57" s="483"/>
      <c r="S57" s="298"/>
      <c r="T57" s="459"/>
      <c r="U57" s="459"/>
      <c r="V57" s="298"/>
      <c r="W57" s="484"/>
      <c r="X57" s="484"/>
      <c r="Y57" s="195"/>
      <c r="Z57" s="195"/>
    </row>
    <row r="58" spans="1:26" ht="20.25" customHeight="1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455" t="s">
        <v>294</v>
      </c>
      <c r="W58" s="455"/>
      <c r="X58" s="455"/>
      <c r="Y58" s="455"/>
      <c r="Z58" s="455"/>
    </row>
    <row r="59" spans="1:26" ht="20.25" customHeight="1">
      <c r="A59" s="450" t="s">
        <v>0</v>
      </c>
      <c r="B59" s="468">
        <v>0.375</v>
      </c>
      <c r="C59" s="468"/>
      <c r="D59" s="468"/>
      <c r="E59" s="501" t="str">
        <f>K48</f>
        <v>ＦＣ黒羽</v>
      </c>
      <c r="F59" s="501"/>
      <c r="G59" s="501"/>
      <c r="H59" s="501"/>
      <c r="I59" s="501"/>
      <c r="J59" s="454">
        <f>L59+L60</f>
        <v>0</v>
      </c>
      <c r="K59" s="457" t="s">
        <v>5</v>
      </c>
      <c r="L59" s="300">
        <v>0</v>
      </c>
      <c r="M59" s="300" t="s">
        <v>11</v>
      </c>
      <c r="N59" s="300">
        <v>0</v>
      </c>
      <c r="O59" s="457" t="s">
        <v>6</v>
      </c>
      <c r="P59" s="454">
        <f>N59+N60</f>
        <v>3</v>
      </c>
      <c r="Q59" s="496" t="str">
        <f>N48</f>
        <v>野木ＳＳＳ</v>
      </c>
      <c r="R59" s="496"/>
      <c r="S59" s="496"/>
      <c r="T59" s="496"/>
      <c r="U59" s="496"/>
      <c r="V59" s="454" t="s">
        <v>303</v>
      </c>
      <c r="W59" s="454"/>
      <c r="X59" s="454"/>
      <c r="Y59" s="454"/>
      <c r="Z59" s="454"/>
    </row>
    <row r="60" spans="1:26" ht="20.25" customHeight="1">
      <c r="A60" s="450"/>
      <c r="B60" s="468"/>
      <c r="C60" s="468"/>
      <c r="D60" s="468"/>
      <c r="E60" s="501"/>
      <c r="F60" s="501"/>
      <c r="G60" s="501"/>
      <c r="H60" s="501"/>
      <c r="I60" s="501"/>
      <c r="J60" s="454"/>
      <c r="K60" s="457"/>
      <c r="L60" s="300">
        <v>0</v>
      </c>
      <c r="M60" s="300" t="s">
        <v>11</v>
      </c>
      <c r="N60" s="300">
        <v>3</v>
      </c>
      <c r="O60" s="457"/>
      <c r="P60" s="454"/>
      <c r="Q60" s="496"/>
      <c r="R60" s="496"/>
      <c r="S60" s="496"/>
      <c r="T60" s="496"/>
      <c r="U60" s="496"/>
      <c r="V60" s="454"/>
      <c r="W60" s="454"/>
      <c r="X60" s="454"/>
      <c r="Y60" s="454"/>
      <c r="Z60" s="454"/>
    </row>
    <row r="61" spans="1:26" ht="20.25" customHeight="1">
      <c r="A61" s="14"/>
      <c r="B61" s="63"/>
      <c r="C61" s="63"/>
      <c r="D61" s="63"/>
      <c r="E61" s="193"/>
      <c r="F61" s="193"/>
      <c r="G61" s="193"/>
      <c r="H61" s="193"/>
      <c r="I61" s="193"/>
      <c r="J61" s="300"/>
      <c r="K61" s="301"/>
      <c r="L61" s="300"/>
      <c r="M61" s="300"/>
      <c r="N61" s="300"/>
      <c r="O61" s="301"/>
      <c r="P61" s="300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spans="1:26" ht="20.25" customHeight="1">
      <c r="A62" s="450" t="s">
        <v>1</v>
      </c>
      <c r="B62" s="468">
        <v>0.40972222222222227</v>
      </c>
      <c r="C62" s="468"/>
      <c r="D62" s="468"/>
      <c r="E62" s="500" t="str">
        <f>Q48</f>
        <v>ＦＣアリーバフトゥーロ</v>
      </c>
      <c r="F62" s="500"/>
      <c r="G62" s="500"/>
      <c r="H62" s="500"/>
      <c r="I62" s="500"/>
      <c r="J62" s="454">
        <f>L62+L63</f>
        <v>0</v>
      </c>
      <c r="K62" s="457" t="s">
        <v>5</v>
      </c>
      <c r="L62" s="300">
        <v>0</v>
      </c>
      <c r="M62" s="300" t="s">
        <v>11</v>
      </c>
      <c r="N62" s="300">
        <v>1</v>
      </c>
      <c r="O62" s="457" t="s">
        <v>6</v>
      </c>
      <c r="P62" s="454">
        <f>N62+N63</f>
        <v>1</v>
      </c>
      <c r="Q62" s="497" t="str">
        <f>T48</f>
        <v>壬生ＦＣユナイテッド</v>
      </c>
      <c r="R62" s="497"/>
      <c r="S62" s="497"/>
      <c r="T62" s="497"/>
      <c r="U62" s="497"/>
      <c r="V62" s="454" t="s">
        <v>304</v>
      </c>
      <c r="W62" s="454"/>
      <c r="X62" s="454"/>
      <c r="Y62" s="454"/>
      <c r="Z62" s="454"/>
    </row>
    <row r="63" spans="1:26" ht="20.25" customHeight="1">
      <c r="A63" s="450"/>
      <c r="B63" s="468"/>
      <c r="C63" s="468"/>
      <c r="D63" s="468"/>
      <c r="E63" s="500"/>
      <c r="F63" s="500"/>
      <c r="G63" s="500"/>
      <c r="H63" s="500"/>
      <c r="I63" s="500"/>
      <c r="J63" s="454"/>
      <c r="K63" s="457"/>
      <c r="L63" s="300">
        <v>0</v>
      </c>
      <c r="M63" s="300" t="s">
        <v>11</v>
      </c>
      <c r="N63" s="300">
        <v>0</v>
      </c>
      <c r="O63" s="457"/>
      <c r="P63" s="454"/>
      <c r="Q63" s="497"/>
      <c r="R63" s="497"/>
      <c r="S63" s="497"/>
      <c r="T63" s="497"/>
      <c r="U63" s="497"/>
      <c r="V63" s="454"/>
      <c r="W63" s="454"/>
      <c r="X63" s="454"/>
      <c r="Y63" s="454"/>
      <c r="Z63" s="454"/>
    </row>
    <row r="64" spans="1:26" ht="20.25" customHeight="1">
      <c r="A64" s="14"/>
      <c r="C64" s="12"/>
      <c r="D64" s="12"/>
      <c r="E64" s="13"/>
      <c r="F64" s="13"/>
      <c r="G64" s="13"/>
      <c r="H64" s="13"/>
      <c r="I64" s="13"/>
      <c r="J64" s="300"/>
      <c r="K64" s="301"/>
      <c r="L64" s="300"/>
      <c r="M64" s="300"/>
      <c r="N64" s="300"/>
      <c r="O64" s="301"/>
      <c r="P64" s="300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spans="1:26" ht="20.25" customHeight="1">
      <c r="A65" s="450" t="s">
        <v>2</v>
      </c>
      <c r="B65" s="468">
        <v>0.44444444444444442</v>
      </c>
      <c r="C65" s="468"/>
      <c r="D65" s="468"/>
      <c r="E65" s="496" t="str">
        <f>B48</f>
        <v>ＦＣ中村</v>
      </c>
      <c r="F65" s="496"/>
      <c r="G65" s="496"/>
      <c r="H65" s="496"/>
      <c r="I65" s="496"/>
      <c r="J65" s="454">
        <f>L65+L66</f>
        <v>6</v>
      </c>
      <c r="K65" s="457" t="s">
        <v>5</v>
      </c>
      <c r="L65" s="300">
        <v>2</v>
      </c>
      <c r="M65" s="300" t="s">
        <v>11</v>
      </c>
      <c r="N65" s="300">
        <v>0</v>
      </c>
      <c r="O65" s="457" t="s">
        <v>6</v>
      </c>
      <c r="P65" s="454">
        <f>N65+N66</f>
        <v>0</v>
      </c>
      <c r="Q65" s="454" t="str">
        <f>E48</f>
        <v>上松山クラブ</v>
      </c>
      <c r="R65" s="454"/>
      <c r="S65" s="454"/>
      <c r="T65" s="454"/>
      <c r="U65" s="454"/>
      <c r="V65" s="454" t="s">
        <v>295</v>
      </c>
      <c r="W65" s="454"/>
      <c r="X65" s="454"/>
      <c r="Y65" s="454"/>
      <c r="Z65" s="454"/>
    </row>
    <row r="66" spans="1:26" ht="20.25" customHeight="1">
      <c r="A66" s="450"/>
      <c r="B66" s="468"/>
      <c r="C66" s="468"/>
      <c r="D66" s="468"/>
      <c r="E66" s="496"/>
      <c r="F66" s="496"/>
      <c r="G66" s="496"/>
      <c r="H66" s="496"/>
      <c r="I66" s="496"/>
      <c r="J66" s="454"/>
      <c r="K66" s="457"/>
      <c r="L66" s="300">
        <v>4</v>
      </c>
      <c r="M66" s="300" t="s">
        <v>11</v>
      </c>
      <c r="N66" s="300">
        <v>0</v>
      </c>
      <c r="O66" s="457"/>
      <c r="P66" s="454"/>
      <c r="Q66" s="454"/>
      <c r="R66" s="454"/>
      <c r="S66" s="454"/>
      <c r="T66" s="454"/>
      <c r="U66" s="454"/>
      <c r="V66" s="454"/>
      <c r="W66" s="454"/>
      <c r="X66" s="454"/>
      <c r="Y66" s="454"/>
      <c r="Z66" s="454"/>
    </row>
    <row r="67" spans="1:26" ht="20.25" customHeight="1">
      <c r="A67" s="14"/>
      <c r="C67" s="12"/>
      <c r="D67" s="12"/>
      <c r="E67" s="13"/>
      <c r="F67" s="13"/>
      <c r="G67" s="13"/>
      <c r="H67" s="13"/>
      <c r="I67" s="13"/>
      <c r="J67" s="300"/>
      <c r="K67" s="301"/>
      <c r="L67" s="300"/>
      <c r="M67" s="300"/>
      <c r="N67" s="300"/>
      <c r="O67" s="301"/>
      <c r="P67" s="300"/>
      <c r="Q67" s="13"/>
      <c r="R67" s="13"/>
      <c r="S67" s="13"/>
      <c r="T67" s="13"/>
      <c r="U67" s="13"/>
      <c r="V67" s="239"/>
      <c r="W67" s="239"/>
      <c r="X67" s="239"/>
      <c r="Y67" s="239"/>
      <c r="Z67" s="239"/>
    </row>
    <row r="68" spans="1:26" ht="20.25" customHeight="1">
      <c r="A68" s="450" t="s">
        <v>3</v>
      </c>
      <c r="B68" s="468">
        <v>0.47916666666666669</v>
      </c>
      <c r="C68" s="468"/>
      <c r="D68" s="468"/>
      <c r="E68" s="494" t="str">
        <f>H48</f>
        <v>北郷山辺千歳ＦＣ</v>
      </c>
      <c r="F68" s="494"/>
      <c r="G68" s="494"/>
      <c r="H68" s="494"/>
      <c r="I68" s="494"/>
      <c r="J68" s="454">
        <f>L68+L69</f>
        <v>1</v>
      </c>
      <c r="K68" s="457" t="s">
        <v>5</v>
      </c>
      <c r="L68" s="300">
        <v>0</v>
      </c>
      <c r="M68" s="300" t="s">
        <v>11</v>
      </c>
      <c r="N68" s="300">
        <v>2</v>
      </c>
      <c r="O68" s="457" t="s">
        <v>6</v>
      </c>
      <c r="P68" s="454">
        <f>N68+N69</f>
        <v>6</v>
      </c>
      <c r="Q68" s="496" t="str">
        <f>Q59</f>
        <v>野木ＳＳＳ</v>
      </c>
      <c r="R68" s="496"/>
      <c r="S68" s="496"/>
      <c r="T68" s="496"/>
      <c r="U68" s="496"/>
      <c r="V68" s="454" t="s">
        <v>305</v>
      </c>
      <c r="W68" s="454"/>
      <c r="X68" s="454"/>
      <c r="Y68" s="454"/>
      <c r="Z68" s="454"/>
    </row>
    <row r="69" spans="1:26" ht="20.25" customHeight="1">
      <c r="A69" s="450"/>
      <c r="B69" s="468"/>
      <c r="C69" s="468"/>
      <c r="D69" s="468"/>
      <c r="E69" s="494"/>
      <c r="F69" s="494"/>
      <c r="G69" s="494"/>
      <c r="H69" s="494"/>
      <c r="I69" s="494"/>
      <c r="J69" s="454"/>
      <c r="K69" s="457"/>
      <c r="L69" s="300">
        <v>1</v>
      </c>
      <c r="M69" s="300" t="s">
        <v>11</v>
      </c>
      <c r="N69" s="300">
        <v>4</v>
      </c>
      <c r="O69" s="457"/>
      <c r="P69" s="454"/>
      <c r="Q69" s="496"/>
      <c r="R69" s="496"/>
      <c r="S69" s="496"/>
      <c r="T69" s="496"/>
      <c r="U69" s="496"/>
      <c r="V69" s="454"/>
      <c r="W69" s="454"/>
      <c r="X69" s="454"/>
      <c r="Y69" s="454"/>
      <c r="Z69" s="454"/>
    </row>
    <row r="70" spans="1:26" s="4" customFormat="1" ht="20.25" customHeight="1">
      <c r="B70" s="64"/>
      <c r="J70" s="154"/>
      <c r="K70" s="154"/>
      <c r="L70" s="154"/>
      <c r="M70" s="154"/>
      <c r="N70" s="154"/>
      <c r="O70" s="154"/>
      <c r="P70" s="154"/>
      <c r="V70" s="238"/>
      <c r="W70" s="238"/>
      <c r="X70" s="238"/>
      <c r="Y70" s="238"/>
      <c r="Z70" s="238"/>
    </row>
    <row r="71" spans="1:26" ht="20.25" customHeight="1">
      <c r="A71" s="450" t="s">
        <v>4</v>
      </c>
      <c r="B71" s="468">
        <v>0.51388888888888895</v>
      </c>
      <c r="C71" s="468"/>
      <c r="D71" s="468"/>
      <c r="E71" s="495" t="str">
        <f>Q62</f>
        <v>壬生ＦＣユナイテッド</v>
      </c>
      <c r="F71" s="495"/>
      <c r="G71" s="495"/>
      <c r="H71" s="495"/>
      <c r="I71" s="495"/>
      <c r="J71" s="454">
        <f>L71+L72</f>
        <v>3</v>
      </c>
      <c r="K71" s="457" t="s">
        <v>5</v>
      </c>
      <c r="L71" s="300">
        <v>1</v>
      </c>
      <c r="M71" s="300" t="s">
        <v>11</v>
      </c>
      <c r="N71" s="300">
        <v>0</v>
      </c>
      <c r="O71" s="457" t="s">
        <v>6</v>
      </c>
      <c r="P71" s="454">
        <f>N71+N72</f>
        <v>0</v>
      </c>
      <c r="Q71" s="490" t="str">
        <f>W48</f>
        <v>那須野ヶ原ＦＣボンジボーラ　セカンド</v>
      </c>
      <c r="R71" s="490"/>
      <c r="S71" s="490"/>
      <c r="T71" s="490"/>
      <c r="U71" s="490"/>
      <c r="V71" s="454" t="s">
        <v>306</v>
      </c>
      <c r="W71" s="454"/>
      <c r="X71" s="454"/>
      <c r="Y71" s="454"/>
      <c r="Z71" s="454"/>
    </row>
    <row r="72" spans="1:26" ht="20.25" customHeight="1">
      <c r="A72" s="450"/>
      <c r="B72" s="468"/>
      <c r="C72" s="468"/>
      <c r="D72" s="468"/>
      <c r="E72" s="495"/>
      <c r="F72" s="495"/>
      <c r="G72" s="495"/>
      <c r="H72" s="495"/>
      <c r="I72" s="495"/>
      <c r="J72" s="454"/>
      <c r="K72" s="457"/>
      <c r="L72" s="300">
        <v>2</v>
      </c>
      <c r="M72" s="300" t="s">
        <v>11</v>
      </c>
      <c r="N72" s="300">
        <v>0</v>
      </c>
      <c r="O72" s="457"/>
      <c r="P72" s="454"/>
      <c r="Q72" s="490"/>
      <c r="R72" s="490"/>
      <c r="S72" s="490"/>
      <c r="T72" s="490"/>
      <c r="U72" s="490"/>
      <c r="V72" s="454"/>
      <c r="W72" s="454"/>
      <c r="X72" s="454"/>
      <c r="Y72" s="454"/>
      <c r="Z72" s="454"/>
    </row>
    <row r="73" spans="1:26" ht="20.100000000000001" customHeight="1">
      <c r="J73" s="142"/>
      <c r="K73" s="142"/>
      <c r="L73" s="142"/>
      <c r="M73" s="142"/>
      <c r="N73" s="142"/>
      <c r="O73" s="142"/>
      <c r="P73" s="142"/>
    </row>
  </sheetData>
  <mergeCells count="154">
    <mergeCell ref="B47:C47"/>
    <mergeCell ref="E40:H40"/>
    <mergeCell ref="K40:N40"/>
    <mergeCell ref="A30:A31"/>
    <mergeCell ref="A26:A27"/>
    <mergeCell ref="A23:A24"/>
    <mergeCell ref="B23:D24"/>
    <mergeCell ref="E23:I24"/>
    <mergeCell ref="J23:J24"/>
    <mergeCell ref="K23:K24"/>
    <mergeCell ref="A36:A37"/>
    <mergeCell ref="B36:D37"/>
    <mergeCell ref="E36:I37"/>
    <mergeCell ref="J36:J37"/>
    <mergeCell ref="K36:K37"/>
    <mergeCell ref="A33:A34"/>
    <mergeCell ref="B33:D34"/>
    <mergeCell ref="E33:I34"/>
    <mergeCell ref="J33:J34"/>
    <mergeCell ref="K33:K34"/>
    <mergeCell ref="C43:E43"/>
    <mergeCell ref="I43:M43"/>
    <mergeCell ref="A62:A63"/>
    <mergeCell ref="B62:D63"/>
    <mergeCell ref="E62:I63"/>
    <mergeCell ref="A59:A60"/>
    <mergeCell ref="B59:D60"/>
    <mergeCell ref="E59:I60"/>
    <mergeCell ref="K59:K60"/>
    <mergeCell ref="B48:C57"/>
    <mergeCell ref="E48:F57"/>
    <mergeCell ref="H48:I57"/>
    <mergeCell ref="K48:L57"/>
    <mergeCell ref="V58:Z58"/>
    <mergeCell ref="P59:P60"/>
    <mergeCell ref="Q59:U60"/>
    <mergeCell ref="V59:Z60"/>
    <mergeCell ref="Q62:U63"/>
    <mergeCell ref="V62:Z63"/>
    <mergeCell ref="J59:J60"/>
    <mergeCell ref="P62:P63"/>
    <mergeCell ref="D9:E18"/>
    <mergeCell ref="O59:O60"/>
    <mergeCell ref="T47:U47"/>
    <mergeCell ref="W47:X47"/>
    <mergeCell ref="N48:O57"/>
    <mergeCell ref="Q48:R57"/>
    <mergeCell ref="T48:U57"/>
    <mergeCell ref="W48:X57"/>
    <mergeCell ref="O36:O37"/>
    <mergeCell ref="L45:N45"/>
    <mergeCell ref="R45:T45"/>
    <mergeCell ref="E47:F47"/>
    <mergeCell ref="H47:I47"/>
    <mergeCell ref="K47:L47"/>
    <mergeCell ref="N47:O47"/>
    <mergeCell ref="Q47:R47"/>
    <mergeCell ref="V68:Z69"/>
    <mergeCell ref="O68:O69"/>
    <mergeCell ref="P68:P69"/>
    <mergeCell ref="Q68:U69"/>
    <mergeCell ref="Q71:U72"/>
    <mergeCell ref="V71:Z72"/>
    <mergeCell ref="Q65:U66"/>
    <mergeCell ref="V65:Z66"/>
    <mergeCell ref="J62:J63"/>
    <mergeCell ref="K62:K63"/>
    <mergeCell ref="O62:O63"/>
    <mergeCell ref="E68:I69"/>
    <mergeCell ref="J68:J69"/>
    <mergeCell ref="K68:K69"/>
    <mergeCell ref="A71:A72"/>
    <mergeCell ref="B71:D72"/>
    <mergeCell ref="E71:I72"/>
    <mergeCell ref="J71:J72"/>
    <mergeCell ref="K71:K72"/>
    <mergeCell ref="P65:P66"/>
    <mergeCell ref="P71:P72"/>
    <mergeCell ref="A68:A69"/>
    <mergeCell ref="B68:D69"/>
    <mergeCell ref="A65:A66"/>
    <mergeCell ref="B65:D66"/>
    <mergeCell ref="E65:I66"/>
    <mergeCell ref="J65:J66"/>
    <mergeCell ref="K65:K66"/>
    <mergeCell ref="O65:O66"/>
    <mergeCell ref="O71:O72"/>
    <mergeCell ref="S43:W43"/>
    <mergeCell ref="Q33:U34"/>
    <mergeCell ref="V33:Z34"/>
    <mergeCell ref="Q26:U27"/>
    <mergeCell ref="V26:Z27"/>
    <mergeCell ref="B30:D31"/>
    <mergeCell ref="E30:I31"/>
    <mergeCell ref="J30:J31"/>
    <mergeCell ref="K30:K31"/>
    <mergeCell ref="O30:O31"/>
    <mergeCell ref="P30:P31"/>
    <mergeCell ref="Q30:U31"/>
    <mergeCell ref="B26:D27"/>
    <mergeCell ref="E26:I27"/>
    <mergeCell ref="J26:J27"/>
    <mergeCell ref="K26:K27"/>
    <mergeCell ref="O26:O27"/>
    <mergeCell ref="P26:P27"/>
    <mergeCell ref="O33:O34"/>
    <mergeCell ref="P33:P34"/>
    <mergeCell ref="P36:P37"/>
    <mergeCell ref="Q36:U37"/>
    <mergeCell ref="P40:R40"/>
    <mergeCell ref="T40:Y40"/>
    <mergeCell ref="V36:Z37"/>
    <mergeCell ref="D8:E8"/>
    <mergeCell ref="A8:B8"/>
    <mergeCell ref="V30:Z31"/>
    <mergeCell ref="M8:N8"/>
    <mergeCell ref="O23:O24"/>
    <mergeCell ref="P23:P24"/>
    <mergeCell ref="Q23:U24"/>
    <mergeCell ref="V23:Z24"/>
    <mergeCell ref="P8:Q8"/>
    <mergeCell ref="A20:A21"/>
    <mergeCell ref="B20:D21"/>
    <mergeCell ref="E20:I21"/>
    <mergeCell ref="J20:J21"/>
    <mergeCell ref="K20:K21"/>
    <mergeCell ref="O20:O21"/>
    <mergeCell ref="P20:P21"/>
    <mergeCell ref="Q20:U21"/>
    <mergeCell ref="V20:Z21"/>
    <mergeCell ref="E1:H1"/>
    <mergeCell ref="K1:N1"/>
    <mergeCell ref="P1:R1"/>
    <mergeCell ref="T1:Y1"/>
    <mergeCell ref="V19:Z19"/>
    <mergeCell ref="V9:W18"/>
    <mergeCell ref="S9:T18"/>
    <mergeCell ref="P9:Q18"/>
    <mergeCell ref="M9:N18"/>
    <mergeCell ref="J9:K18"/>
    <mergeCell ref="J8:K8"/>
    <mergeCell ref="G8:H8"/>
    <mergeCell ref="G9:H18"/>
    <mergeCell ref="U4:Y4"/>
    <mergeCell ref="T6:V6"/>
    <mergeCell ref="L4:P4"/>
    <mergeCell ref="K6:M6"/>
    <mergeCell ref="E6:G6"/>
    <mergeCell ref="B4:F4"/>
    <mergeCell ref="Y9:Z18"/>
    <mergeCell ref="A9:B18"/>
    <mergeCell ref="Y8:Z8"/>
    <mergeCell ref="V8:W8"/>
    <mergeCell ref="S8:T8"/>
  </mergeCells>
  <phoneticPr fontId="2"/>
  <printOptions horizontalCentered="1" verticalCentered="1"/>
  <pageMargins left="0.78740157480314965" right="0.59055118110236227" top="0.98425196850393704" bottom="0.98425196850393704" header="0.51181102362204722" footer="0.51181102362204722"/>
  <pageSetup paperSize="9" scale="50" orientation="portrait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68"/>
  <sheetViews>
    <sheetView view="pageBreakPreview" zoomScaleNormal="100" zoomScaleSheetLayoutView="100" workbookViewId="0"/>
  </sheetViews>
  <sheetFormatPr defaultRowHeight="13.2"/>
  <cols>
    <col min="1" max="27" width="5.6640625" customWidth="1"/>
  </cols>
  <sheetData>
    <row r="1" spans="1:26" ht="20.25" customHeight="1">
      <c r="A1" s="140" t="s">
        <v>208</v>
      </c>
      <c r="B1" s="140"/>
      <c r="C1" s="140"/>
      <c r="D1" s="140"/>
      <c r="E1" s="471">
        <f>組み合わせ一覧!B9</f>
        <v>44870</v>
      </c>
      <c r="F1" s="472"/>
      <c r="G1" s="472"/>
      <c r="H1" s="472"/>
      <c r="I1" s="140"/>
      <c r="J1" s="140"/>
      <c r="K1" s="472" t="s">
        <v>209</v>
      </c>
      <c r="L1" s="472"/>
      <c r="M1" s="472"/>
      <c r="N1" s="472"/>
      <c r="O1" s="7"/>
      <c r="P1" s="472" t="s">
        <v>325</v>
      </c>
      <c r="Q1" s="472"/>
      <c r="R1" s="472"/>
      <c r="S1" s="46"/>
      <c r="T1" s="478" t="str">
        <f>組み合わせ一覧!B87</f>
        <v>丸山公園サッカー場A</v>
      </c>
      <c r="U1" s="478"/>
      <c r="V1" s="478"/>
      <c r="W1" s="478"/>
      <c r="X1" s="478"/>
      <c r="Y1" s="478"/>
    </row>
    <row r="2" spans="1:26" ht="20.25" customHeight="1">
      <c r="A2" s="4"/>
      <c r="B2" s="4"/>
      <c r="C2" s="4"/>
      <c r="D2" s="4"/>
      <c r="E2" s="4"/>
      <c r="F2" s="4"/>
      <c r="G2" s="4"/>
      <c r="H2" s="4"/>
      <c r="I2" s="240"/>
      <c r="J2" s="240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0.25" customHeight="1" thickBot="1">
      <c r="A3" s="16"/>
      <c r="B3" s="16"/>
      <c r="C3" s="16"/>
      <c r="D3" s="16"/>
      <c r="E3" s="319"/>
      <c r="F3" s="327"/>
      <c r="G3" s="322"/>
      <c r="H3" s="16"/>
      <c r="I3" s="154"/>
      <c r="J3" s="16"/>
      <c r="K3" s="16"/>
      <c r="L3" s="16"/>
      <c r="M3" s="16"/>
      <c r="N3" s="319"/>
      <c r="O3" s="327"/>
      <c r="P3" s="322"/>
      <c r="Q3" s="322"/>
      <c r="R3" s="16"/>
      <c r="S3" s="16"/>
      <c r="T3" s="16"/>
      <c r="U3" s="323"/>
      <c r="V3" s="16"/>
      <c r="W3" s="16"/>
      <c r="X3" s="16"/>
      <c r="Y3" s="16"/>
      <c r="Z3" s="16"/>
    </row>
    <row r="4" spans="1:26" ht="20.25" customHeight="1" thickTop="1">
      <c r="A4" s="16"/>
      <c r="B4" s="21"/>
      <c r="C4" s="463" t="s">
        <v>3</v>
      </c>
      <c r="D4" s="460"/>
      <c r="E4" s="460"/>
      <c r="F4" s="449"/>
      <c r="G4" s="449"/>
      <c r="H4" s="328"/>
      <c r="I4" s="154"/>
      <c r="J4" s="16"/>
      <c r="K4" s="21"/>
      <c r="L4" s="336"/>
      <c r="M4" s="460" t="s">
        <v>4</v>
      </c>
      <c r="N4" s="460"/>
      <c r="O4" s="449"/>
      <c r="P4" s="449"/>
      <c r="Q4" s="449"/>
      <c r="R4" s="337"/>
      <c r="S4" s="21"/>
      <c r="T4" s="340"/>
      <c r="U4" s="449" t="s">
        <v>2</v>
      </c>
      <c r="V4" s="460"/>
      <c r="W4" s="461"/>
      <c r="X4" s="21"/>
      <c r="Y4" s="21"/>
      <c r="Z4" s="16"/>
    </row>
    <row r="5" spans="1:26" ht="20.25" customHeight="1" thickBot="1">
      <c r="A5" s="16"/>
      <c r="B5" s="16"/>
      <c r="C5" s="17"/>
      <c r="D5" s="16"/>
      <c r="E5" s="21"/>
      <c r="F5" s="322"/>
      <c r="G5" s="350"/>
      <c r="H5" s="318"/>
      <c r="I5" s="154"/>
      <c r="J5" s="16"/>
      <c r="K5" s="16"/>
      <c r="L5" s="347"/>
      <c r="M5" s="16"/>
      <c r="N5" s="16"/>
      <c r="O5" s="16"/>
      <c r="P5" s="16"/>
      <c r="Q5" s="16"/>
      <c r="R5" s="328"/>
      <c r="S5" s="16"/>
      <c r="T5" s="340"/>
      <c r="U5" s="21"/>
      <c r="V5" s="16"/>
      <c r="W5" s="18"/>
      <c r="X5" s="16"/>
      <c r="Y5" s="16"/>
      <c r="Z5" s="16"/>
    </row>
    <row r="6" spans="1:26" ht="20.25" customHeight="1" thickTop="1">
      <c r="A6" s="16"/>
      <c r="B6" s="16"/>
      <c r="C6" s="17"/>
      <c r="D6" s="16"/>
      <c r="E6" s="320"/>
      <c r="F6" s="463" t="s">
        <v>0</v>
      </c>
      <c r="G6" s="460"/>
      <c r="H6" s="461"/>
      <c r="I6" s="16"/>
      <c r="J6" s="16"/>
      <c r="K6" s="320"/>
      <c r="L6" s="463" t="s">
        <v>1</v>
      </c>
      <c r="M6" s="460"/>
      <c r="N6" s="461"/>
      <c r="O6" s="16"/>
      <c r="P6" s="16"/>
      <c r="Q6" s="16"/>
      <c r="R6" s="328"/>
      <c r="S6" s="16"/>
      <c r="T6" s="349"/>
      <c r="U6" s="307"/>
      <c r="V6" s="16"/>
      <c r="W6" s="18"/>
      <c r="X6" s="16"/>
      <c r="Y6" s="16"/>
      <c r="Z6" s="16"/>
    </row>
    <row r="7" spans="1:26" ht="20.25" customHeight="1">
      <c r="A7" s="16"/>
      <c r="B7" s="16"/>
      <c r="C7" s="17"/>
      <c r="D7" s="16"/>
      <c r="E7" s="320"/>
      <c r="F7" s="17"/>
      <c r="G7" s="16"/>
      <c r="H7" s="18"/>
      <c r="I7" s="21"/>
      <c r="J7" s="21"/>
      <c r="K7" s="320"/>
      <c r="L7" s="17"/>
      <c r="M7" s="16"/>
      <c r="N7" s="18"/>
      <c r="O7" s="16"/>
      <c r="P7" s="21"/>
      <c r="Q7" s="21"/>
      <c r="R7" s="328"/>
      <c r="S7" s="16"/>
      <c r="T7" s="340"/>
      <c r="U7" s="16"/>
      <c r="V7" s="16"/>
      <c r="W7" s="18"/>
      <c r="X7" s="16"/>
      <c r="Y7" s="16"/>
      <c r="Z7" s="16"/>
    </row>
    <row r="8" spans="1:26" ht="20.25" customHeight="1">
      <c r="B8" s="449">
        <v>1</v>
      </c>
      <c r="C8" s="449"/>
      <c r="D8" s="21"/>
      <c r="E8" s="449">
        <v>2</v>
      </c>
      <c r="F8" s="449"/>
      <c r="G8" s="21"/>
      <c r="H8" s="449">
        <v>3</v>
      </c>
      <c r="I8" s="449"/>
      <c r="J8" s="20"/>
      <c r="K8" s="450">
        <v>4</v>
      </c>
      <c r="L8" s="450"/>
      <c r="M8" s="21"/>
      <c r="N8" s="449">
        <v>5</v>
      </c>
      <c r="O8" s="449"/>
      <c r="P8" s="21"/>
      <c r="Q8" s="449">
        <v>6</v>
      </c>
      <c r="R8" s="449"/>
      <c r="S8" s="21"/>
      <c r="T8" s="449">
        <v>7</v>
      </c>
      <c r="U8" s="449"/>
      <c r="V8" s="21"/>
      <c r="W8" s="449">
        <v>8</v>
      </c>
      <c r="X8" s="449"/>
      <c r="Y8" s="21"/>
      <c r="Z8" s="21"/>
    </row>
    <row r="9" spans="1:26" ht="20.25" customHeight="1">
      <c r="B9" s="515" t="str">
        <f>組み合わせ一覧!C87</f>
        <v>ＦＣ真岡２１ファンタジー</v>
      </c>
      <c r="C9" s="515"/>
      <c r="D9" s="62"/>
      <c r="E9" s="498" t="str">
        <f>組み合わせ一覧!C89</f>
        <v>ＪＦＣ　Ｗｉｎｇ</v>
      </c>
      <c r="F9" s="498"/>
      <c r="G9" s="242"/>
      <c r="H9" s="502" t="str">
        <f>組み合わせ一覧!C91</f>
        <v>茂木ＦＣ</v>
      </c>
      <c r="I9" s="502"/>
      <c r="J9" s="142"/>
      <c r="K9" s="503" t="str">
        <f>組み合わせ一覧!C93</f>
        <v>ＦＣブロケード</v>
      </c>
      <c r="L9" s="503"/>
      <c r="M9" s="242"/>
      <c r="N9" s="502" t="str">
        <f>組み合わせ一覧!C95</f>
        <v>今市ジュニオール</v>
      </c>
      <c r="O9" s="502"/>
      <c r="P9" s="242"/>
      <c r="Q9" s="516" t="str">
        <f>組み合わせ一覧!C97</f>
        <v>南河内サッカースポーツ少年団</v>
      </c>
      <c r="R9" s="516"/>
      <c r="S9" s="242"/>
      <c r="T9" s="512" t="str">
        <f>組み合わせ一覧!C99</f>
        <v>足利サッカークラブジュニア</v>
      </c>
      <c r="U9" s="512"/>
      <c r="V9" s="62"/>
      <c r="W9" s="502" t="str">
        <f>組み合わせ一覧!C101</f>
        <v>栃木ジュニオール</v>
      </c>
      <c r="X9" s="502"/>
      <c r="Y9" s="195"/>
      <c r="Z9" s="195"/>
    </row>
    <row r="10" spans="1:26" ht="20.25" customHeight="1">
      <c r="A10" s="62"/>
      <c r="B10" s="515"/>
      <c r="C10" s="515"/>
      <c r="D10" s="242"/>
      <c r="E10" s="498"/>
      <c r="F10" s="498"/>
      <c r="G10" s="242"/>
      <c r="H10" s="502"/>
      <c r="I10" s="502"/>
      <c r="J10" s="62"/>
      <c r="K10" s="503"/>
      <c r="L10" s="503"/>
      <c r="M10" s="242"/>
      <c r="N10" s="502"/>
      <c r="O10" s="502"/>
      <c r="P10" s="62"/>
      <c r="Q10" s="516"/>
      <c r="R10" s="516"/>
      <c r="S10" s="242"/>
      <c r="T10" s="512"/>
      <c r="U10" s="512"/>
      <c r="V10" s="242"/>
      <c r="W10" s="502"/>
      <c r="X10" s="502"/>
      <c r="Y10" s="195"/>
      <c r="Z10" s="195"/>
    </row>
    <row r="11" spans="1:26" ht="20.25" customHeight="1">
      <c r="A11" s="62"/>
      <c r="B11" s="515"/>
      <c r="C11" s="515"/>
      <c r="D11" s="242"/>
      <c r="E11" s="498"/>
      <c r="F11" s="498"/>
      <c r="G11" s="242"/>
      <c r="H11" s="502"/>
      <c r="I11" s="502"/>
      <c r="J11" s="62"/>
      <c r="K11" s="503"/>
      <c r="L11" s="503"/>
      <c r="M11" s="242"/>
      <c r="N11" s="502"/>
      <c r="O11" s="502"/>
      <c r="P11" s="62"/>
      <c r="Q11" s="516"/>
      <c r="R11" s="516"/>
      <c r="S11" s="242"/>
      <c r="T11" s="512"/>
      <c r="U11" s="512"/>
      <c r="V11" s="242"/>
      <c r="W11" s="502"/>
      <c r="X11" s="502"/>
      <c r="Y11" s="195"/>
      <c r="Z11" s="195"/>
    </row>
    <row r="12" spans="1:26" ht="20.25" customHeight="1">
      <c r="A12" s="62"/>
      <c r="B12" s="515"/>
      <c r="C12" s="515"/>
      <c r="D12" s="242"/>
      <c r="E12" s="498"/>
      <c r="F12" s="498"/>
      <c r="G12" s="242"/>
      <c r="H12" s="502"/>
      <c r="I12" s="502"/>
      <c r="J12" s="62"/>
      <c r="K12" s="503"/>
      <c r="L12" s="503"/>
      <c r="M12" s="242"/>
      <c r="N12" s="502"/>
      <c r="O12" s="502"/>
      <c r="P12" s="62"/>
      <c r="Q12" s="516"/>
      <c r="R12" s="516"/>
      <c r="S12" s="242"/>
      <c r="T12" s="512"/>
      <c r="U12" s="512"/>
      <c r="V12" s="242"/>
      <c r="W12" s="502"/>
      <c r="X12" s="502"/>
      <c r="Y12" s="195"/>
      <c r="Z12" s="195"/>
    </row>
    <row r="13" spans="1:26" ht="20.25" customHeight="1">
      <c r="A13" s="62"/>
      <c r="B13" s="515"/>
      <c r="C13" s="515"/>
      <c r="D13" s="242"/>
      <c r="E13" s="498"/>
      <c r="F13" s="498"/>
      <c r="G13" s="242"/>
      <c r="H13" s="502"/>
      <c r="I13" s="502"/>
      <c r="J13" s="62"/>
      <c r="K13" s="503"/>
      <c r="L13" s="503"/>
      <c r="M13" s="242"/>
      <c r="N13" s="502"/>
      <c r="O13" s="502"/>
      <c r="P13" s="62"/>
      <c r="Q13" s="516"/>
      <c r="R13" s="516"/>
      <c r="S13" s="242"/>
      <c r="T13" s="512"/>
      <c r="U13" s="512"/>
      <c r="V13" s="242"/>
      <c r="W13" s="502"/>
      <c r="X13" s="502"/>
      <c r="Y13" s="195"/>
      <c r="Z13" s="195"/>
    </row>
    <row r="14" spans="1:26" ht="20.25" customHeight="1">
      <c r="A14" s="62"/>
      <c r="B14" s="515"/>
      <c r="C14" s="515"/>
      <c r="D14" s="242"/>
      <c r="E14" s="498"/>
      <c r="F14" s="498"/>
      <c r="G14" s="242"/>
      <c r="H14" s="502"/>
      <c r="I14" s="502"/>
      <c r="J14" s="62"/>
      <c r="K14" s="503"/>
      <c r="L14" s="503"/>
      <c r="M14" s="242"/>
      <c r="N14" s="502"/>
      <c r="O14" s="502"/>
      <c r="P14" s="62"/>
      <c r="Q14" s="516"/>
      <c r="R14" s="516"/>
      <c r="S14" s="242"/>
      <c r="T14" s="512"/>
      <c r="U14" s="512"/>
      <c r="V14" s="242"/>
      <c r="W14" s="502"/>
      <c r="X14" s="502"/>
      <c r="Y14" s="195"/>
      <c r="Z14" s="195"/>
    </row>
    <row r="15" spans="1:26" ht="20.25" customHeight="1">
      <c r="A15" s="62"/>
      <c r="B15" s="515"/>
      <c r="C15" s="515"/>
      <c r="D15" s="242"/>
      <c r="E15" s="498"/>
      <c r="F15" s="498"/>
      <c r="G15" s="242"/>
      <c r="H15" s="502"/>
      <c r="I15" s="502"/>
      <c r="J15" s="62"/>
      <c r="K15" s="503"/>
      <c r="L15" s="503"/>
      <c r="M15" s="242"/>
      <c r="N15" s="502"/>
      <c r="O15" s="502"/>
      <c r="P15" s="62"/>
      <c r="Q15" s="516"/>
      <c r="R15" s="516"/>
      <c r="S15" s="242"/>
      <c r="T15" s="512"/>
      <c r="U15" s="512"/>
      <c r="V15" s="242"/>
      <c r="W15" s="502"/>
      <c r="X15" s="502"/>
      <c r="Y15" s="195"/>
      <c r="Z15" s="195"/>
    </row>
    <row r="16" spans="1:26" ht="20.25" customHeight="1">
      <c r="A16" s="62"/>
      <c r="B16" s="515"/>
      <c r="C16" s="515"/>
      <c r="D16" s="242"/>
      <c r="E16" s="498"/>
      <c r="F16" s="498"/>
      <c r="G16" s="242"/>
      <c r="H16" s="502"/>
      <c r="I16" s="502"/>
      <c r="J16" s="62"/>
      <c r="K16" s="503"/>
      <c r="L16" s="503"/>
      <c r="M16" s="242"/>
      <c r="N16" s="502"/>
      <c r="O16" s="502"/>
      <c r="P16" s="62"/>
      <c r="Q16" s="516"/>
      <c r="R16" s="516"/>
      <c r="S16" s="242"/>
      <c r="T16" s="512"/>
      <c r="U16" s="512"/>
      <c r="V16" s="242"/>
      <c r="W16" s="502"/>
      <c r="X16" s="502"/>
      <c r="Y16" s="195"/>
      <c r="Z16" s="195"/>
    </row>
    <row r="17" spans="1:26" ht="20.25" customHeight="1">
      <c r="A17" s="62"/>
      <c r="B17" s="515"/>
      <c r="C17" s="515"/>
      <c r="D17" s="242"/>
      <c r="E17" s="498"/>
      <c r="F17" s="498"/>
      <c r="G17" s="242"/>
      <c r="H17" s="502"/>
      <c r="I17" s="502"/>
      <c r="J17" s="62"/>
      <c r="K17" s="503"/>
      <c r="L17" s="503"/>
      <c r="M17" s="242"/>
      <c r="N17" s="502"/>
      <c r="O17" s="502"/>
      <c r="P17" s="62"/>
      <c r="Q17" s="516"/>
      <c r="R17" s="516"/>
      <c r="S17" s="242"/>
      <c r="T17" s="512"/>
      <c r="U17" s="512"/>
      <c r="V17" s="242"/>
      <c r="W17" s="502"/>
      <c r="X17" s="502"/>
      <c r="Y17" s="195"/>
      <c r="Z17" s="195"/>
    </row>
    <row r="18" spans="1:26" ht="20.25" customHeight="1">
      <c r="A18" s="62"/>
      <c r="B18" s="515"/>
      <c r="C18" s="515"/>
      <c r="D18" s="242"/>
      <c r="E18" s="498"/>
      <c r="F18" s="498"/>
      <c r="G18" s="242"/>
      <c r="H18" s="502"/>
      <c r="I18" s="502"/>
      <c r="J18" s="62"/>
      <c r="K18" s="503"/>
      <c r="L18" s="503"/>
      <c r="M18" s="242"/>
      <c r="N18" s="502"/>
      <c r="O18" s="502"/>
      <c r="P18" s="62"/>
      <c r="Q18" s="516"/>
      <c r="R18" s="516"/>
      <c r="S18" s="242"/>
      <c r="T18" s="512"/>
      <c r="U18" s="512"/>
      <c r="V18" s="242"/>
      <c r="W18" s="502"/>
      <c r="X18" s="502"/>
      <c r="Y18" s="195"/>
      <c r="Z18" s="195"/>
    </row>
    <row r="19" spans="1:26" ht="20.25" customHeight="1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455" t="s">
        <v>294</v>
      </c>
      <c r="W19" s="455"/>
      <c r="X19" s="455"/>
      <c r="Y19" s="455"/>
      <c r="Z19" s="455"/>
    </row>
    <row r="20" spans="1:26" ht="20.25" customHeight="1">
      <c r="A20" s="450" t="s">
        <v>0</v>
      </c>
      <c r="B20" s="468">
        <v>0.375</v>
      </c>
      <c r="C20" s="468"/>
      <c r="D20" s="468"/>
      <c r="E20" s="491" t="str">
        <f>E9</f>
        <v>ＪＦＣ　Ｗｉｎｇ</v>
      </c>
      <c r="F20" s="491"/>
      <c r="G20" s="491"/>
      <c r="H20" s="491"/>
      <c r="I20" s="491"/>
      <c r="J20" s="454">
        <f>L20+L21</f>
        <v>4</v>
      </c>
      <c r="K20" s="457" t="s">
        <v>5</v>
      </c>
      <c r="L20" s="300">
        <v>1</v>
      </c>
      <c r="M20" s="300" t="s">
        <v>11</v>
      </c>
      <c r="N20" s="300">
        <v>0</v>
      </c>
      <c r="O20" s="457" t="s">
        <v>6</v>
      </c>
      <c r="P20" s="454">
        <f>N20+N21</f>
        <v>0</v>
      </c>
      <c r="Q20" s="450" t="str">
        <f>H9</f>
        <v>茂木ＦＣ</v>
      </c>
      <c r="R20" s="450"/>
      <c r="S20" s="450"/>
      <c r="T20" s="450"/>
      <c r="U20" s="450"/>
      <c r="V20" s="454" t="s">
        <v>295</v>
      </c>
      <c r="W20" s="454"/>
      <c r="X20" s="454"/>
      <c r="Y20" s="454"/>
      <c r="Z20" s="454"/>
    </row>
    <row r="21" spans="1:26" ht="20.25" customHeight="1">
      <c r="A21" s="450"/>
      <c r="B21" s="468"/>
      <c r="C21" s="468"/>
      <c r="D21" s="468"/>
      <c r="E21" s="491"/>
      <c r="F21" s="491"/>
      <c r="G21" s="491"/>
      <c r="H21" s="491"/>
      <c r="I21" s="491"/>
      <c r="J21" s="454"/>
      <c r="K21" s="457"/>
      <c r="L21" s="300">
        <v>3</v>
      </c>
      <c r="M21" s="300" t="s">
        <v>11</v>
      </c>
      <c r="N21" s="300">
        <v>0</v>
      </c>
      <c r="O21" s="457"/>
      <c r="P21" s="454"/>
      <c r="Q21" s="450"/>
      <c r="R21" s="450"/>
      <c r="S21" s="450"/>
      <c r="T21" s="450"/>
      <c r="U21" s="450"/>
      <c r="V21" s="454"/>
      <c r="W21" s="454"/>
      <c r="X21" s="454"/>
      <c r="Y21" s="454"/>
      <c r="Z21" s="454"/>
    </row>
    <row r="22" spans="1:26" ht="20.25" customHeight="1">
      <c r="A22" s="14"/>
      <c r="C22" s="12"/>
      <c r="D22" s="12"/>
      <c r="E22" s="13"/>
      <c r="F22" s="13"/>
      <c r="G22" s="13"/>
      <c r="H22" s="13"/>
      <c r="I22" s="13"/>
      <c r="J22" s="300"/>
      <c r="K22" s="301"/>
      <c r="L22" s="300"/>
      <c r="M22" s="300"/>
      <c r="N22" s="300"/>
      <c r="O22" s="301"/>
      <c r="P22" s="300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ht="20.25" customHeight="1">
      <c r="A23" s="450" t="s">
        <v>1</v>
      </c>
      <c r="B23" s="468">
        <v>0.40972222222222227</v>
      </c>
      <c r="C23" s="468"/>
      <c r="D23" s="468"/>
      <c r="E23" s="491" t="str">
        <f>K9</f>
        <v>ＦＣブロケード</v>
      </c>
      <c r="F23" s="491"/>
      <c r="G23" s="491"/>
      <c r="H23" s="491"/>
      <c r="I23" s="491"/>
      <c r="J23" s="454">
        <f>L23+L24</f>
        <v>3</v>
      </c>
      <c r="K23" s="457" t="s">
        <v>5</v>
      </c>
      <c r="L23" s="300">
        <v>1</v>
      </c>
      <c r="M23" s="300" t="s">
        <v>11</v>
      </c>
      <c r="N23" s="300">
        <v>2</v>
      </c>
      <c r="O23" s="457" t="s">
        <v>6</v>
      </c>
      <c r="P23" s="454">
        <f>N23+N24</f>
        <v>2</v>
      </c>
      <c r="Q23" s="454" t="str">
        <f>N9</f>
        <v>今市ジュニオール</v>
      </c>
      <c r="R23" s="454"/>
      <c r="S23" s="454"/>
      <c r="T23" s="454"/>
      <c r="U23" s="454"/>
      <c r="V23" s="454" t="s">
        <v>298</v>
      </c>
      <c r="W23" s="454"/>
      <c r="X23" s="454"/>
      <c r="Y23" s="454"/>
      <c r="Z23" s="454"/>
    </row>
    <row r="24" spans="1:26" ht="20.25" customHeight="1">
      <c r="A24" s="450"/>
      <c r="B24" s="468"/>
      <c r="C24" s="468"/>
      <c r="D24" s="468"/>
      <c r="E24" s="491"/>
      <c r="F24" s="491"/>
      <c r="G24" s="491"/>
      <c r="H24" s="491"/>
      <c r="I24" s="491"/>
      <c r="J24" s="454"/>
      <c r="K24" s="457"/>
      <c r="L24" s="300">
        <v>2</v>
      </c>
      <c r="M24" s="300" t="s">
        <v>11</v>
      </c>
      <c r="N24" s="300">
        <v>0</v>
      </c>
      <c r="O24" s="457"/>
      <c r="P24" s="454"/>
      <c r="Q24" s="454"/>
      <c r="R24" s="454"/>
      <c r="S24" s="454"/>
      <c r="T24" s="454"/>
      <c r="U24" s="454"/>
      <c r="V24" s="454"/>
      <c r="W24" s="454"/>
      <c r="X24" s="454"/>
      <c r="Y24" s="454"/>
      <c r="Z24" s="454"/>
    </row>
    <row r="25" spans="1:26" ht="20.25" customHeight="1">
      <c r="A25" s="14"/>
      <c r="C25" s="12"/>
      <c r="D25" s="12"/>
      <c r="E25" s="13"/>
      <c r="F25" s="13"/>
      <c r="G25" s="13"/>
      <c r="H25" s="13"/>
      <c r="I25" s="13"/>
      <c r="J25" s="300"/>
      <c r="K25" s="301"/>
      <c r="L25" s="300"/>
      <c r="M25" s="300"/>
      <c r="N25" s="300"/>
      <c r="O25" s="301"/>
      <c r="P25" s="300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ht="20.25" customHeight="1">
      <c r="A26" s="450" t="s">
        <v>2</v>
      </c>
      <c r="B26" s="468">
        <v>0.44444444444444442</v>
      </c>
      <c r="C26" s="468"/>
      <c r="D26" s="468"/>
      <c r="E26" s="489" t="str">
        <f>T9</f>
        <v>足利サッカークラブジュニア</v>
      </c>
      <c r="F26" s="489"/>
      <c r="G26" s="489"/>
      <c r="H26" s="489"/>
      <c r="I26" s="489"/>
      <c r="J26" s="454">
        <f>L26+L27</f>
        <v>12</v>
      </c>
      <c r="K26" s="457" t="s">
        <v>5</v>
      </c>
      <c r="L26" s="300">
        <v>7</v>
      </c>
      <c r="M26" s="300" t="s">
        <v>11</v>
      </c>
      <c r="N26" s="300">
        <v>0</v>
      </c>
      <c r="O26" s="457" t="s">
        <v>6</v>
      </c>
      <c r="P26" s="454">
        <f>N26+N27</f>
        <v>0</v>
      </c>
      <c r="Q26" s="454" t="str">
        <f>W9</f>
        <v>栃木ジュニオール</v>
      </c>
      <c r="R26" s="454"/>
      <c r="S26" s="454"/>
      <c r="T26" s="454"/>
      <c r="U26" s="454"/>
      <c r="V26" s="454" t="s">
        <v>296</v>
      </c>
      <c r="W26" s="454"/>
      <c r="X26" s="454"/>
      <c r="Y26" s="454"/>
      <c r="Z26" s="454"/>
    </row>
    <row r="27" spans="1:26" ht="20.25" customHeight="1">
      <c r="A27" s="450"/>
      <c r="B27" s="468"/>
      <c r="C27" s="468"/>
      <c r="D27" s="468"/>
      <c r="E27" s="489"/>
      <c r="F27" s="489"/>
      <c r="G27" s="489"/>
      <c r="H27" s="489"/>
      <c r="I27" s="489"/>
      <c r="J27" s="454"/>
      <c r="K27" s="457"/>
      <c r="L27" s="300">
        <v>5</v>
      </c>
      <c r="M27" s="300" t="s">
        <v>11</v>
      </c>
      <c r="N27" s="300">
        <v>0</v>
      </c>
      <c r="O27" s="457"/>
      <c r="P27" s="454"/>
      <c r="Q27" s="454"/>
      <c r="R27" s="454"/>
      <c r="S27" s="454"/>
      <c r="T27" s="454"/>
      <c r="U27" s="454"/>
      <c r="V27" s="454"/>
      <c r="W27" s="454"/>
      <c r="X27" s="454"/>
      <c r="Y27" s="454"/>
      <c r="Z27" s="454"/>
    </row>
    <row r="28" spans="1:26" ht="20.25" customHeight="1">
      <c r="A28" s="14"/>
      <c r="C28" s="12"/>
      <c r="D28" s="12"/>
      <c r="E28" s="13"/>
      <c r="F28" s="13"/>
      <c r="G28" s="13"/>
      <c r="H28" s="13"/>
      <c r="I28" s="13"/>
      <c r="J28" s="300"/>
      <c r="K28" s="301"/>
      <c r="L28" s="300"/>
      <c r="M28" s="300"/>
      <c r="N28" s="300"/>
      <c r="O28" s="301"/>
      <c r="P28" s="300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6" ht="20.25" customHeight="1">
      <c r="A29" s="450" t="s">
        <v>3</v>
      </c>
      <c r="B29" s="468">
        <v>0.47916666666666669</v>
      </c>
      <c r="C29" s="468"/>
      <c r="D29" s="468"/>
      <c r="E29" s="492" t="str">
        <f>B9</f>
        <v>ＦＣ真岡２１ファンタジー</v>
      </c>
      <c r="F29" s="492"/>
      <c r="G29" s="492"/>
      <c r="H29" s="492"/>
      <c r="I29" s="492"/>
      <c r="J29" s="454">
        <f>L29+L30</f>
        <v>0</v>
      </c>
      <c r="K29" s="457" t="s">
        <v>5</v>
      </c>
      <c r="L29" s="300">
        <v>0</v>
      </c>
      <c r="M29" s="300" t="s">
        <v>11</v>
      </c>
      <c r="N29" s="300">
        <v>0</v>
      </c>
      <c r="O29" s="457" t="s">
        <v>6</v>
      </c>
      <c r="P29" s="454">
        <f>N29+N30</f>
        <v>0</v>
      </c>
      <c r="Q29" s="491" t="str">
        <f>E20</f>
        <v>ＪＦＣ　Ｗｉｎｇ</v>
      </c>
      <c r="R29" s="491"/>
      <c r="S29" s="491"/>
      <c r="T29" s="491"/>
      <c r="U29" s="491"/>
      <c r="V29" s="454" t="s">
        <v>297</v>
      </c>
      <c r="W29" s="454"/>
      <c r="X29" s="454"/>
      <c r="Y29" s="454"/>
      <c r="Z29" s="454"/>
    </row>
    <row r="30" spans="1:26" ht="20.25" customHeight="1">
      <c r="A30" s="450"/>
      <c r="B30" s="468"/>
      <c r="C30" s="468"/>
      <c r="D30" s="468"/>
      <c r="E30" s="492"/>
      <c r="F30" s="492"/>
      <c r="G30" s="492"/>
      <c r="H30" s="492"/>
      <c r="I30" s="492"/>
      <c r="J30" s="454"/>
      <c r="K30" s="457"/>
      <c r="L30" s="300">
        <v>0</v>
      </c>
      <c r="M30" s="300" t="s">
        <v>11</v>
      </c>
      <c r="N30" s="300">
        <v>0</v>
      </c>
      <c r="O30" s="457"/>
      <c r="P30" s="454"/>
      <c r="Q30" s="491"/>
      <c r="R30" s="491"/>
      <c r="S30" s="491"/>
      <c r="T30" s="491"/>
      <c r="U30" s="491"/>
      <c r="V30" s="454"/>
      <c r="W30" s="454"/>
      <c r="X30" s="454"/>
      <c r="Y30" s="454"/>
      <c r="Z30" s="454"/>
    </row>
    <row r="31" spans="1:26" s="4" customFormat="1" ht="20.25" customHeight="1">
      <c r="B31" s="64"/>
      <c r="J31" s="154"/>
      <c r="K31" s="351" t="s">
        <v>678</v>
      </c>
      <c r="L31" s="305">
        <v>2</v>
      </c>
      <c r="M31" s="305" t="s">
        <v>11</v>
      </c>
      <c r="N31" s="305">
        <v>3</v>
      </c>
      <c r="O31" s="154"/>
      <c r="P31" s="154"/>
      <c r="V31" s="236"/>
      <c r="W31" s="236"/>
      <c r="X31" s="236"/>
      <c r="Y31" s="236"/>
      <c r="Z31" s="236"/>
    </row>
    <row r="32" spans="1:26" s="4" customFormat="1" ht="20.25" customHeight="1">
      <c r="B32" s="64"/>
      <c r="J32" s="154"/>
      <c r="K32" s="351"/>
      <c r="L32" s="305"/>
      <c r="M32" s="305"/>
      <c r="N32" s="305"/>
      <c r="O32" s="154"/>
      <c r="P32" s="154"/>
      <c r="V32" s="236"/>
      <c r="W32" s="236"/>
      <c r="X32" s="236"/>
      <c r="Y32" s="236"/>
      <c r="Z32" s="236"/>
    </row>
    <row r="33" spans="1:26" ht="20.25" customHeight="1">
      <c r="A33" s="450" t="s">
        <v>4</v>
      </c>
      <c r="B33" s="468">
        <v>0.51388888888888895</v>
      </c>
      <c r="C33" s="468"/>
      <c r="D33" s="468"/>
      <c r="E33" s="494" t="str">
        <f>E23</f>
        <v>ＦＣブロケード</v>
      </c>
      <c r="F33" s="494"/>
      <c r="G33" s="494"/>
      <c r="H33" s="494"/>
      <c r="I33" s="494"/>
      <c r="J33" s="454">
        <f>L33+L34</f>
        <v>0</v>
      </c>
      <c r="K33" s="457" t="s">
        <v>5</v>
      </c>
      <c r="L33" s="300">
        <v>0</v>
      </c>
      <c r="M33" s="300" t="s">
        <v>11</v>
      </c>
      <c r="N33" s="300">
        <v>0</v>
      </c>
      <c r="O33" s="457" t="s">
        <v>6</v>
      </c>
      <c r="P33" s="454">
        <f>N33+N34</f>
        <v>2</v>
      </c>
      <c r="Q33" s="514" t="str">
        <f>Q9</f>
        <v>南河内サッカースポーツ少年団</v>
      </c>
      <c r="R33" s="514"/>
      <c r="S33" s="514"/>
      <c r="T33" s="514"/>
      <c r="U33" s="514"/>
      <c r="V33" s="454" t="s">
        <v>299</v>
      </c>
      <c r="W33" s="454"/>
      <c r="X33" s="454"/>
      <c r="Y33" s="454"/>
      <c r="Z33" s="454"/>
    </row>
    <row r="34" spans="1:26" ht="20.25" customHeight="1">
      <c r="A34" s="450"/>
      <c r="B34" s="468"/>
      <c r="C34" s="468"/>
      <c r="D34" s="468"/>
      <c r="E34" s="494"/>
      <c r="F34" s="494"/>
      <c r="G34" s="494"/>
      <c r="H34" s="494"/>
      <c r="I34" s="494"/>
      <c r="J34" s="454"/>
      <c r="K34" s="457"/>
      <c r="L34" s="300">
        <v>0</v>
      </c>
      <c r="M34" s="300" t="s">
        <v>11</v>
      </c>
      <c r="N34" s="300">
        <v>2</v>
      </c>
      <c r="O34" s="457"/>
      <c r="P34" s="454"/>
      <c r="Q34" s="514"/>
      <c r="R34" s="514"/>
      <c r="S34" s="514"/>
      <c r="T34" s="514"/>
      <c r="U34" s="514"/>
      <c r="V34" s="454"/>
      <c r="W34" s="454"/>
      <c r="X34" s="454"/>
      <c r="Y34" s="454"/>
      <c r="Z34" s="454"/>
    </row>
    <row r="35" spans="1:26" ht="20.25" customHeight="1">
      <c r="M35" s="1"/>
    </row>
    <row r="36" spans="1:26" ht="20.25" customHeight="1">
      <c r="A36" s="140" t="str">
        <f>A1</f>
        <v>■第１日</v>
      </c>
      <c r="B36" s="140"/>
      <c r="C36" s="140"/>
      <c r="D36" s="140"/>
      <c r="E36" s="471">
        <f>E1</f>
        <v>44870</v>
      </c>
      <c r="F36" s="471"/>
      <c r="G36" s="471"/>
      <c r="H36" s="471"/>
      <c r="I36" s="140"/>
      <c r="J36" s="140"/>
      <c r="K36" s="472" t="str">
        <f>K1</f>
        <v>１・２回戦</v>
      </c>
      <c r="L36" s="472"/>
      <c r="M36" s="472"/>
      <c r="N36" s="472"/>
      <c r="O36" s="7"/>
      <c r="P36" s="472" t="s">
        <v>326</v>
      </c>
      <c r="Q36" s="472"/>
      <c r="R36" s="472"/>
      <c r="S36" s="46"/>
      <c r="T36" s="478" t="str">
        <f>組み合わせ一覧!B103</f>
        <v>丸山公園サッカー場B</v>
      </c>
      <c r="U36" s="478"/>
      <c r="V36" s="478"/>
      <c r="W36" s="478"/>
      <c r="X36" s="478"/>
      <c r="Y36" s="478"/>
    </row>
    <row r="37" spans="1:26" ht="20.2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240"/>
      <c r="P37" s="240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20.25" customHeight="1" thickBot="1">
      <c r="A38" s="16"/>
      <c r="B38" s="16"/>
      <c r="C38" s="323"/>
      <c r="D38" s="16"/>
      <c r="E38" s="16"/>
      <c r="F38" s="16"/>
      <c r="G38" s="16"/>
      <c r="H38" s="16"/>
      <c r="I38" s="16"/>
      <c r="J38" s="16"/>
      <c r="K38" s="319"/>
      <c r="L38" s="327"/>
      <c r="M38" s="322"/>
      <c r="N38" s="16"/>
      <c r="O38" s="154"/>
      <c r="P38" s="16"/>
      <c r="Q38" s="16"/>
      <c r="R38" s="16"/>
      <c r="S38" s="16"/>
      <c r="T38" s="319"/>
      <c r="U38" s="327"/>
      <c r="V38" s="322"/>
      <c r="W38" s="322"/>
      <c r="X38" s="16"/>
      <c r="Y38" s="4"/>
    </row>
    <row r="39" spans="1:26" ht="20.25" customHeight="1" thickTop="1">
      <c r="A39" s="16"/>
      <c r="B39" s="340"/>
      <c r="C39" s="449" t="s">
        <v>2</v>
      </c>
      <c r="D39" s="460"/>
      <c r="E39" s="461"/>
      <c r="F39" s="16"/>
      <c r="G39" s="16"/>
      <c r="H39" s="21"/>
      <c r="I39" s="463" t="s">
        <v>3</v>
      </c>
      <c r="J39" s="460"/>
      <c r="K39" s="460"/>
      <c r="L39" s="449"/>
      <c r="M39" s="449"/>
      <c r="N39" s="328"/>
      <c r="O39" s="154"/>
      <c r="P39" s="16"/>
      <c r="Q39" s="21"/>
      <c r="R39" s="336"/>
      <c r="S39" s="460" t="s">
        <v>4</v>
      </c>
      <c r="T39" s="460"/>
      <c r="U39" s="449"/>
      <c r="V39" s="449"/>
      <c r="W39" s="449"/>
      <c r="X39" s="337"/>
      <c r="Y39" s="4"/>
    </row>
    <row r="40" spans="1:26" ht="20.25" customHeight="1" thickBot="1">
      <c r="A40" s="16"/>
      <c r="B40" s="340"/>
      <c r="C40" s="16"/>
      <c r="D40" s="16"/>
      <c r="E40" s="18"/>
      <c r="F40" s="16"/>
      <c r="G40" s="16"/>
      <c r="H40" s="16"/>
      <c r="I40" s="17"/>
      <c r="J40" s="16"/>
      <c r="K40" s="21"/>
      <c r="L40" s="21"/>
      <c r="M40" s="21"/>
      <c r="N40" s="327"/>
      <c r="O40" s="142"/>
      <c r="P40" s="16"/>
      <c r="Q40" s="16"/>
      <c r="R40" s="319"/>
      <c r="S40" s="327"/>
      <c r="T40" s="322"/>
      <c r="U40" s="16"/>
      <c r="V40" s="16"/>
      <c r="W40" s="16"/>
      <c r="X40" s="328"/>
      <c r="Y40" s="4"/>
    </row>
    <row r="41" spans="1:26" ht="20.25" customHeight="1" thickTop="1">
      <c r="A41" s="16"/>
      <c r="B41" s="340"/>
      <c r="C41" s="21"/>
      <c r="D41" s="21"/>
      <c r="E41" s="25"/>
      <c r="F41" s="16"/>
      <c r="G41" s="16"/>
      <c r="H41" s="16"/>
      <c r="I41" s="17"/>
      <c r="J41" s="16"/>
      <c r="K41" s="21"/>
      <c r="L41" s="463" t="s">
        <v>0</v>
      </c>
      <c r="M41" s="460"/>
      <c r="N41" s="449"/>
      <c r="O41" s="328"/>
      <c r="P41" s="16"/>
      <c r="Q41" s="16"/>
      <c r="R41" s="463" t="s">
        <v>1</v>
      </c>
      <c r="S41" s="449"/>
      <c r="T41" s="485"/>
      <c r="U41" s="328"/>
      <c r="V41" s="16"/>
      <c r="W41" s="16"/>
      <c r="X41" s="328"/>
      <c r="Y41" s="4"/>
    </row>
    <row r="42" spans="1:26" ht="20.25" customHeight="1">
      <c r="A42" s="16"/>
      <c r="B42" s="336"/>
      <c r="C42" s="16"/>
      <c r="D42" s="16"/>
      <c r="E42" s="18"/>
      <c r="F42" s="16"/>
      <c r="G42" s="21"/>
      <c r="H42" s="16"/>
      <c r="I42" s="17"/>
      <c r="J42" s="16"/>
      <c r="K42" s="16"/>
      <c r="L42" s="17"/>
      <c r="M42" s="16"/>
      <c r="N42" s="16"/>
      <c r="O42" s="337"/>
      <c r="P42" s="21"/>
      <c r="Q42" s="16"/>
      <c r="R42" s="17"/>
      <c r="S42" s="16"/>
      <c r="T42" s="18"/>
      <c r="U42" s="337"/>
      <c r="V42" s="21"/>
      <c r="W42" s="21"/>
      <c r="X42" s="328"/>
      <c r="Y42" s="4"/>
    </row>
    <row r="43" spans="1:26" ht="20.25" customHeight="1">
      <c r="A43" s="21"/>
      <c r="B43" s="450">
        <v>1</v>
      </c>
      <c r="C43" s="450"/>
      <c r="D43" s="21"/>
      <c r="E43" s="449">
        <v>2</v>
      </c>
      <c r="F43" s="449"/>
      <c r="G43" s="20"/>
      <c r="H43" s="449">
        <v>3</v>
      </c>
      <c r="I43" s="449"/>
      <c r="J43" s="21"/>
      <c r="K43" s="449">
        <v>4</v>
      </c>
      <c r="L43" s="449"/>
      <c r="M43" s="21"/>
      <c r="N43" s="449">
        <v>5</v>
      </c>
      <c r="O43" s="449"/>
      <c r="P43" s="20"/>
      <c r="Q43" s="450">
        <v>6</v>
      </c>
      <c r="R43" s="450"/>
      <c r="S43" s="21"/>
      <c r="T43" s="449">
        <v>7</v>
      </c>
      <c r="U43" s="449"/>
      <c r="V43" s="21"/>
      <c r="W43" s="449">
        <v>8</v>
      </c>
      <c r="X43" s="449"/>
    </row>
    <row r="44" spans="1:26" ht="20.25" customHeight="1">
      <c r="A44" s="194"/>
      <c r="B44" s="510" t="str">
        <f>組み合わせ一覧!C103</f>
        <v>ＦＣアリーバヴィクトリー</v>
      </c>
      <c r="C44" s="510"/>
      <c r="D44" s="242"/>
      <c r="E44" s="511" t="str">
        <f>組み合わせ一覧!C105</f>
        <v>しおやＦＣヴィガウス</v>
      </c>
      <c r="F44" s="511"/>
      <c r="G44" s="142"/>
      <c r="H44" s="503" t="str">
        <f>組み合わせ一覧!C107</f>
        <v>赤羽スポーツ少年団</v>
      </c>
      <c r="I44" s="503"/>
      <c r="J44" s="242"/>
      <c r="K44" s="502" t="str">
        <f>組み合わせ一覧!C109</f>
        <v>宇大附属小サッカースポーツ少年団</v>
      </c>
      <c r="L44" s="502"/>
      <c r="M44" s="242"/>
      <c r="N44" s="512" t="str">
        <f>組み合わせ一覧!C111</f>
        <v>ＩＳＯＳＯＣＣＥＲＣＬＵＢ</v>
      </c>
      <c r="O44" s="512"/>
      <c r="P44" s="242"/>
      <c r="Q44" s="502" t="str">
        <f>組み合わせ一覧!C113</f>
        <v>西那須野西ＳＣ</v>
      </c>
      <c r="R44" s="502"/>
      <c r="S44" s="62"/>
      <c r="T44" s="502" t="str">
        <f>組み合わせ一覧!C115</f>
        <v>さつきが丘スポーツ少年団サッカー部</v>
      </c>
      <c r="U44" s="502"/>
      <c r="V44" s="242"/>
      <c r="W44" s="513" t="str">
        <f>組み合わせ一覧!C117</f>
        <v>Ｎ　Ｆ　Ｃ</v>
      </c>
      <c r="X44" s="513"/>
    </row>
    <row r="45" spans="1:26" ht="20.25" customHeight="1">
      <c r="A45" s="194"/>
      <c r="B45" s="510"/>
      <c r="C45" s="510"/>
      <c r="D45" s="62"/>
      <c r="E45" s="511"/>
      <c r="F45" s="511"/>
      <c r="G45" s="242"/>
      <c r="H45" s="503"/>
      <c r="I45" s="503"/>
      <c r="J45" s="62"/>
      <c r="K45" s="502"/>
      <c r="L45" s="502"/>
      <c r="M45" s="242"/>
      <c r="N45" s="512"/>
      <c r="O45" s="512"/>
      <c r="P45" s="62"/>
      <c r="Q45" s="502"/>
      <c r="R45" s="502"/>
      <c r="S45" s="242"/>
      <c r="T45" s="502"/>
      <c r="U45" s="502"/>
      <c r="V45" s="242"/>
      <c r="W45" s="513"/>
      <c r="X45" s="513"/>
      <c r="Y45" s="195"/>
      <c r="Z45" s="195"/>
    </row>
    <row r="46" spans="1:26" ht="20.25" customHeight="1">
      <c r="A46" s="194"/>
      <c r="B46" s="510"/>
      <c r="C46" s="510"/>
      <c r="D46" s="62"/>
      <c r="E46" s="511"/>
      <c r="F46" s="511"/>
      <c r="G46" s="242"/>
      <c r="H46" s="503"/>
      <c r="I46" s="503"/>
      <c r="J46" s="62"/>
      <c r="K46" s="502"/>
      <c r="L46" s="502"/>
      <c r="M46" s="242"/>
      <c r="N46" s="512"/>
      <c r="O46" s="512"/>
      <c r="P46" s="62"/>
      <c r="Q46" s="502"/>
      <c r="R46" s="502"/>
      <c r="S46" s="242"/>
      <c r="T46" s="502"/>
      <c r="U46" s="502"/>
      <c r="V46" s="242"/>
      <c r="W46" s="513"/>
      <c r="X46" s="513"/>
      <c r="Y46" s="195"/>
      <c r="Z46" s="195"/>
    </row>
    <row r="47" spans="1:26" ht="20.25" customHeight="1">
      <c r="A47" s="194"/>
      <c r="B47" s="510"/>
      <c r="C47" s="510"/>
      <c r="D47" s="62"/>
      <c r="E47" s="511"/>
      <c r="F47" s="511"/>
      <c r="G47" s="242"/>
      <c r="H47" s="503"/>
      <c r="I47" s="503"/>
      <c r="J47" s="62"/>
      <c r="K47" s="502"/>
      <c r="L47" s="502"/>
      <c r="M47" s="242"/>
      <c r="N47" s="512"/>
      <c r="O47" s="512"/>
      <c r="P47" s="62"/>
      <c r="Q47" s="502"/>
      <c r="R47" s="502"/>
      <c r="S47" s="242"/>
      <c r="T47" s="502"/>
      <c r="U47" s="502"/>
      <c r="V47" s="242"/>
      <c r="W47" s="513"/>
      <c r="X47" s="513"/>
      <c r="Y47" s="195"/>
      <c r="Z47" s="195"/>
    </row>
    <row r="48" spans="1:26" ht="20.25" customHeight="1">
      <c r="A48" s="194"/>
      <c r="B48" s="510"/>
      <c r="C48" s="510"/>
      <c r="D48" s="62"/>
      <c r="E48" s="511"/>
      <c r="F48" s="511"/>
      <c r="G48" s="242"/>
      <c r="H48" s="503"/>
      <c r="I48" s="503"/>
      <c r="J48" s="62"/>
      <c r="K48" s="502"/>
      <c r="L48" s="502"/>
      <c r="M48" s="242"/>
      <c r="N48" s="512"/>
      <c r="O48" s="512"/>
      <c r="P48" s="62"/>
      <c r="Q48" s="502"/>
      <c r="R48" s="502"/>
      <c r="S48" s="242"/>
      <c r="T48" s="502"/>
      <c r="U48" s="502"/>
      <c r="V48" s="242"/>
      <c r="W48" s="513"/>
      <c r="X48" s="513"/>
      <c r="Y48" s="195"/>
      <c r="Z48" s="195"/>
    </row>
    <row r="49" spans="1:26" ht="20.25" customHeight="1">
      <c r="A49" s="194"/>
      <c r="B49" s="510"/>
      <c r="C49" s="510"/>
      <c r="D49" s="62"/>
      <c r="E49" s="511"/>
      <c r="F49" s="511"/>
      <c r="G49" s="242"/>
      <c r="H49" s="503"/>
      <c r="I49" s="503"/>
      <c r="J49" s="62"/>
      <c r="K49" s="502"/>
      <c r="L49" s="502"/>
      <c r="M49" s="242"/>
      <c r="N49" s="512"/>
      <c r="O49" s="512"/>
      <c r="P49" s="62"/>
      <c r="Q49" s="502"/>
      <c r="R49" s="502"/>
      <c r="S49" s="242"/>
      <c r="T49" s="502"/>
      <c r="U49" s="502"/>
      <c r="V49" s="242"/>
      <c r="W49" s="513"/>
      <c r="X49" s="513"/>
      <c r="Y49" s="195"/>
      <c r="Z49" s="195"/>
    </row>
    <row r="50" spans="1:26" ht="20.25" customHeight="1">
      <c r="A50" s="194"/>
      <c r="B50" s="510"/>
      <c r="C50" s="510"/>
      <c r="D50" s="62"/>
      <c r="E50" s="511"/>
      <c r="F50" s="511"/>
      <c r="G50" s="242"/>
      <c r="H50" s="503"/>
      <c r="I50" s="503"/>
      <c r="J50" s="62"/>
      <c r="K50" s="502"/>
      <c r="L50" s="502"/>
      <c r="M50" s="242"/>
      <c r="N50" s="512"/>
      <c r="O50" s="512"/>
      <c r="P50" s="62"/>
      <c r="Q50" s="502"/>
      <c r="R50" s="502"/>
      <c r="S50" s="242"/>
      <c r="T50" s="502"/>
      <c r="U50" s="502"/>
      <c r="V50" s="242"/>
      <c r="W50" s="513"/>
      <c r="X50" s="513"/>
      <c r="Y50" s="195"/>
      <c r="Z50" s="195"/>
    </row>
    <row r="51" spans="1:26" ht="20.25" customHeight="1">
      <c r="A51" s="194"/>
      <c r="B51" s="510"/>
      <c r="C51" s="510"/>
      <c r="D51" s="62"/>
      <c r="E51" s="511"/>
      <c r="F51" s="511"/>
      <c r="G51" s="242"/>
      <c r="H51" s="503"/>
      <c r="I51" s="503"/>
      <c r="J51" s="62"/>
      <c r="K51" s="502"/>
      <c r="L51" s="502"/>
      <c r="M51" s="242"/>
      <c r="N51" s="512"/>
      <c r="O51" s="512"/>
      <c r="P51" s="62"/>
      <c r="Q51" s="502"/>
      <c r="R51" s="502"/>
      <c r="S51" s="242"/>
      <c r="T51" s="502"/>
      <c r="U51" s="502"/>
      <c r="V51" s="242"/>
      <c r="W51" s="513"/>
      <c r="X51" s="513"/>
      <c r="Y51" s="195"/>
      <c r="Z51" s="195"/>
    </row>
    <row r="52" spans="1:26" ht="20.25" customHeight="1">
      <c r="A52" s="194"/>
      <c r="B52" s="510"/>
      <c r="C52" s="510"/>
      <c r="D52" s="62"/>
      <c r="E52" s="511"/>
      <c r="F52" s="511"/>
      <c r="G52" s="242"/>
      <c r="H52" s="503"/>
      <c r="I52" s="503"/>
      <c r="J52" s="62"/>
      <c r="K52" s="502"/>
      <c r="L52" s="502"/>
      <c r="M52" s="242"/>
      <c r="N52" s="512"/>
      <c r="O52" s="512"/>
      <c r="P52" s="62"/>
      <c r="Q52" s="502"/>
      <c r="R52" s="502"/>
      <c r="S52" s="242"/>
      <c r="T52" s="502"/>
      <c r="U52" s="502"/>
      <c r="V52" s="242"/>
      <c r="W52" s="513"/>
      <c r="X52" s="513"/>
      <c r="Y52" s="195"/>
      <c r="Z52" s="195"/>
    </row>
    <row r="53" spans="1:26" ht="20.25" customHeight="1">
      <c r="A53" s="194"/>
      <c r="B53" s="510"/>
      <c r="C53" s="510"/>
      <c r="D53" s="62"/>
      <c r="E53" s="511"/>
      <c r="F53" s="511"/>
      <c r="G53" s="242"/>
      <c r="H53" s="503"/>
      <c r="I53" s="503"/>
      <c r="J53" s="62"/>
      <c r="K53" s="502"/>
      <c r="L53" s="502"/>
      <c r="M53" s="242"/>
      <c r="N53" s="512"/>
      <c r="O53" s="512"/>
      <c r="P53" s="62"/>
      <c r="Q53" s="502"/>
      <c r="R53" s="502"/>
      <c r="S53" s="242"/>
      <c r="T53" s="502"/>
      <c r="U53" s="502"/>
      <c r="V53" s="242"/>
      <c r="W53" s="513"/>
      <c r="X53" s="513"/>
      <c r="Y53" s="195"/>
      <c r="Z53" s="195"/>
    </row>
    <row r="54" spans="1:26" ht="20.25" customHeight="1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455" t="s">
        <v>294</v>
      </c>
      <c r="W54" s="455"/>
      <c r="X54" s="455"/>
      <c r="Y54" s="455"/>
      <c r="Z54" s="455"/>
    </row>
    <row r="55" spans="1:26" ht="20.25" customHeight="1">
      <c r="A55" s="450" t="s">
        <v>0</v>
      </c>
      <c r="B55" s="468">
        <v>0.375</v>
      </c>
      <c r="C55" s="468"/>
      <c r="D55" s="468"/>
      <c r="E55" s="500" t="str">
        <f>K44</f>
        <v>宇大附属小サッカースポーツ少年団</v>
      </c>
      <c r="F55" s="500"/>
      <c r="G55" s="500"/>
      <c r="H55" s="500"/>
      <c r="I55" s="500"/>
      <c r="J55" s="454">
        <f>L55+L56</f>
        <v>0</v>
      </c>
      <c r="K55" s="457" t="s">
        <v>5</v>
      </c>
      <c r="L55" s="300">
        <v>0</v>
      </c>
      <c r="M55" s="300" t="s">
        <v>11</v>
      </c>
      <c r="N55" s="300">
        <v>1</v>
      </c>
      <c r="O55" s="457" t="s">
        <v>6</v>
      </c>
      <c r="P55" s="454">
        <f>N55+N56</f>
        <v>3</v>
      </c>
      <c r="Q55" s="456" t="str">
        <f>N44</f>
        <v>ＩＳＯＳＯＣＣＥＲＣＬＵＢ</v>
      </c>
      <c r="R55" s="456"/>
      <c r="S55" s="456"/>
      <c r="T55" s="456"/>
      <c r="U55" s="456"/>
      <c r="V55" s="454" t="s">
        <v>303</v>
      </c>
      <c r="W55" s="454"/>
      <c r="X55" s="454"/>
      <c r="Y55" s="454"/>
      <c r="Z55" s="454"/>
    </row>
    <row r="56" spans="1:26" ht="20.25" customHeight="1">
      <c r="A56" s="450"/>
      <c r="B56" s="468"/>
      <c r="C56" s="468"/>
      <c r="D56" s="468"/>
      <c r="E56" s="500"/>
      <c r="F56" s="500"/>
      <c r="G56" s="500"/>
      <c r="H56" s="500"/>
      <c r="I56" s="500"/>
      <c r="J56" s="454"/>
      <c r="K56" s="457"/>
      <c r="L56" s="300">
        <v>0</v>
      </c>
      <c r="M56" s="300" t="s">
        <v>11</v>
      </c>
      <c r="N56" s="300">
        <v>2</v>
      </c>
      <c r="O56" s="457"/>
      <c r="P56" s="454"/>
      <c r="Q56" s="456"/>
      <c r="R56" s="456"/>
      <c r="S56" s="456"/>
      <c r="T56" s="456"/>
      <c r="U56" s="456"/>
      <c r="V56" s="454"/>
      <c r="W56" s="454"/>
      <c r="X56" s="454"/>
      <c r="Y56" s="454"/>
      <c r="Z56" s="454"/>
    </row>
    <row r="57" spans="1:26" ht="20.25" customHeight="1">
      <c r="A57" s="14"/>
      <c r="B57" s="63"/>
      <c r="C57" s="63"/>
      <c r="D57" s="63"/>
      <c r="E57" s="193"/>
      <c r="F57" s="193"/>
      <c r="G57" s="193"/>
      <c r="H57" s="193"/>
      <c r="I57" s="193"/>
      <c r="J57" s="300"/>
      <c r="K57" s="301"/>
      <c r="L57" s="300"/>
      <c r="M57" s="300"/>
      <c r="N57" s="300"/>
      <c r="O57" s="301"/>
      <c r="P57" s="300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spans="1:26" ht="20.25" customHeight="1">
      <c r="A58" s="450" t="s">
        <v>1</v>
      </c>
      <c r="B58" s="468">
        <v>0.40972222222222227</v>
      </c>
      <c r="C58" s="468"/>
      <c r="D58" s="468"/>
      <c r="E58" s="509" t="str">
        <f>Q44</f>
        <v>西那須野西ＳＣ</v>
      </c>
      <c r="F58" s="509"/>
      <c r="G58" s="509"/>
      <c r="H58" s="509"/>
      <c r="I58" s="509"/>
      <c r="J58" s="454">
        <f>L58+L59</f>
        <v>1</v>
      </c>
      <c r="K58" s="457" t="s">
        <v>5</v>
      </c>
      <c r="L58" s="300">
        <v>1</v>
      </c>
      <c r="M58" s="300" t="s">
        <v>11</v>
      </c>
      <c r="N58" s="300">
        <v>1</v>
      </c>
      <c r="O58" s="457" t="s">
        <v>6</v>
      </c>
      <c r="P58" s="454">
        <f>N58+N59</f>
        <v>2</v>
      </c>
      <c r="Q58" s="497" t="str">
        <f>T44</f>
        <v>さつきが丘スポーツ少年団サッカー部</v>
      </c>
      <c r="R58" s="497"/>
      <c r="S58" s="497"/>
      <c r="T58" s="497"/>
      <c r="U58" s="497"/>
      <c r="V58" s="454" t="s">
        <v>304</v>
      </c>
      <c r="W58" s="454"/>
      <c r="X58" s="454"/>
      <c r="Y58" s="454"/>
      <c r="Z58" s="454"/>
    </row>
    <row r="59" spans="1:26" ht="20.25" customHeight="1">
      <c r="A59" s="450"/>
      <c r="B59" s="468"/>
      <c r="C59" s="468"/>
      <c r="D59" s="468"/>
      <c r="E59" s="509"/>
      <c r="F59" s="509"/>
      <c r="G59" s="509"/>
      <c r="H59" s="509"/>
      <c r="I59" s="509"/>
      <c r="J59" s="454"/>
      <c r="K59" s="457"/>
      <c r="L59" s="300">
        <v>0</v>
      </c>
      <c r="M59" s="300" t="s">
        <v>11</v>
      </c>
      <c r="N59" s="300">
        <v>1</v>
      </c>
      <c r="O59" s="457"/>
      <c r="P59" s="454"/>
      <c r="Q59" s="497"/>
      <c r="R59" s="497"/>
      <c r="S59" s="497"/>
      <c r="T59" s="497"/>
      <c r="U59" s="497"/>
      <c r="V59" s="454"/>
      <c r="W59" s="454"/>
      <c r="X59" s="454"/>
      <c r="Y59" s="454"/>
      <c r="Z59" s="454"/>
    </row>
    <row r="60" spans="1:26" ht="20.25" customHeight="1">
      <c r="A60" s="14"/>
      <c r="C60" s="12"/>
      <c r="D60" s="12"/>
      <c r="E60" s="13"/>
      <c r="F60" s="13"/>
      <c r="G60" s="13"/>
      <c r="H60" s="13"/>
      <c r="I60" s="13"/>
      <c r="J60" s="300"/>
      <c r="K60" s="301"/>
      <c r="L60" s="300"/>
      <c r="M60" s="300"/>
      <c r="N60" s="300"/>
      <c r="O60" s="301"/>
      <c r="P60" s="300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spans="1:26" ht="20.25" customHeight="1">
      <c r="A61" s="450" t="s">
        <v>2</v>
      </c>
      <c r="B61" s="468">
        <v>0.44444444444444442</v>
      </c>
      <c r="C61" s="468"/>
      <c r="D61" s="468"/>
      <c r="E61" s="507" t="str">
        <f>B44</f>
        <v>ＦＣアリーバヴィクトリー</v>
      </c>
      <c r="F61" s="507"/>
      <c r="G61" s="507"/>
      <c r="H61" s="507"/>
      <c r="I61" s="507"/>
      <c r="J61" s="454">
        <f>L61+L62</f>
        <v>5</v>
      </c>
      <c r="K61" s="457" t="s">
        <v>5</v>
      </c>
      <c r="L61" s="300">
        <v>2</v>
      </c>
      <c r="M61" s="300" t="s">
        <v>11</v>
      </c>
      <c r="N61" s="300">
        <v>0</v>
      </c>
      <c r="O61" s="457" t="s">
        <v>6</v>
      </c>
      <c r="P61" s="454">
        <f>N61+N62</f>
        <v>0</v>
      </c>
      <c r="Q61" s="508" t="str">
        <f>E44</f>
        <v>しおやＦＣヴィガウス</v>
      </c>
      <c r="R61" s="508"/>
      <c r="S61" s="508"/>
      <c r="T61" s="508"/>
      <c r="U61" s="508"/>
      <c r="V61" s="454" t="s">
        <v>295</v>
      </c>
      <c r="W61" s="454"/>
      <c r="X61" s="454"/>
      <c r="Y61" s="454"/>
      <c r="Z61" s="454"/>
    </row>
    <row r="62" spans="1:26" ht="20.25" customHeight="1">
      <c r="A62" s="450"/>
      <c r="B62" s="468"/>
      <c r="C62" s="468"/>
      <c r="D62" s="468"/>
      <c r="E62" s="507"/>
      <c r="F62" s="507"/>
      <c r="G62" s="507"/>
      <c r="H62" s="507"/>
      <c r="I62" s="507"/>
      <c r="J62" s="454"/>
      <c r="K62" s="457"/>
      <c r="L62" s="300">
        <v>3</v>
      </c>
      <c r="M62" s="300" t="s">
        <v>11</v>
      </c>
      <c r="N62" s="300">
        <v>0</v>
      </c>
      <c r="O62" s="457"/>
      <c r="P62" s="454"/>
      <c r="Q62" s="508"/>
      <c r="R62" s="508"/>
      <c r="S62" s="508"/>
      <c r="T62" s="508"/>
      <c r="U62" s="508"/>
      <c r="V62" s="454"/>
      <c r="W62" s="454"/>
      <c r="X62" s="454"/>
      <c r="Y62" s="454"/>
      <c r="Z62" s="454"/>
    </row>
    <row r="63" spans="1:26" ht="20.25" customHeight="1">
      <c r="A63" s="14"/>
      <c r="C63" s="12"/>
      <c r="D63" s="12"/>
      <c r="E63" s="13"/>
      <c r="F63" s="13"/>
      <c r="G63" s="13"/>
      <c r="H63" s="13"/>
      <c r="I63" s="13"/>
      <c r="J63" s="300"/>
      <c r="K63" s="301"/>
      <c r="L63" s="300"/>
      <c r="M63" s="300"/>
      <c r="N63" s="300"/>
      <c r="O63" s="301"/>
      <c r="P63" s="300"/>
      <c r="Q63" s="13"/>
      <c r="R63" s="13"/>
      <c r="S63" s="13"/>
      <c r="T63" s="13"/>
      <c r="U63" s="13"/>
      <c r="V63" s="239"/>
      <c r="W63" s="239"/>
      <c r="X63" s="239"/>
      <c r="Y63" s="239"/>
      <c r="Z63" s="239"/>
    </row>
    <row r="64" spans="1:26" ht="20.25" customHeight="1">
      <c r="A64" s="450" t="s">
        <v>3</v>
      </c>
      <c r="B64" s="468">
        <v>0.47916666666666669</v>
      </c>
      <c r="C64" s="468"/>
      <c r="D64" s="468"/>
      <c r="E64" s="506" t="str">
        <f>H44</f>
        <v>赤羽スポーツ少年団</v>
      </c>
      <c r="F64" s="506"/>
      <c r="G64" s="506"/>
      <c r="H64" s="506"/>
      <c r="I64" s="506"/>
      <c r="J64" s="454">
        <f>L64+L65</f>
        <v>0</v>
      </c>
      <c r="K64" s="457" t="s">
        <v>5</v>
      </c>
      <c r="L64" s="300">
        <v>0</v>
      </c>
      <c r="M64" s="300" t="s">
        <v>11</v>
      </c>
      <c r="N64" s="300">
        <v>1</v>
      </c>
      <c r="O64" s="457" t="s">
        <v>6</v>
      </c>
      <c r="P64" s="454">
        <f>N64+N65</f>
        <v>1</v>
      </c>
      <c r="Q64" s="456" t="str">
        <f>Q55</f>
        <v>ＩＳＯＳＯＣＣＥＲＣＬＵＢ</v>
      </c>
      <c r="R64" s="456"/>
      <c r="S64" s="456"/>
      <c r="T64" s="456"/>
      <c r="U64" s="456"/>
      <c r="V64" s="454" t="s">
        <v>305</v>
      </c>
      <c r="W64" s="454"/>
      <c r="X64" s="454"/>
      <c r="Y64" s="454"/>
      <c r="Z64" s="454"/>
    </row>
    <row r="65" spans="1:26" ht="20.25" customHeight="1">
      <c r="A65" s="450"/>
      <c r="B65" s="468"/>
      <c r="C65" s="468"/>
      <c r="D65" s="468"/>
      <c r="E65" s="506"/>
      <c r="F65" s="506"/>
      <c r="G65" s="506"/>
      <c r="H65" s="506"/>
      <c r="I65" s="506"/>
      <c r="J65" s="454"/>
      <c r="K65" s="457"/>
      <c r="L65" s="300">
        <v>0</v>
      </c>
      <c r="M65" s="300" t="s">
        <v>11</v>
      </c>
      <c r="N65" s="300">
        <v>0</v>
      </c>
      <c r="O65" s="457"/>
      <c r="P65" s="454"/>
      <c r="Q65" s="456"/>
      <c r="R65" s="456"/>
      <c r="S65" s="456"/>
      <c r="T65" s="456"/>
      <c r="U65" s="456"/>
      <c r="V65" s="454"/>
      <c r="W65" s="454"/>
      <c r="X65" s="454"/>
      <c r="Y65" s="454"/>
      <c r="Z65" s="454"/>
    </row>
    <row r="66" spans="1:26" s="4" customFormat="1" ht="20.25" customHeight="1">
      <c r="B66" s="64"/>
      <c r="J66" s="154"/>
      <c r="K66" s="154"/>
      <c r="L66" s="154"/>
      <c r="M66" s="154"/>
      <c r="N66" s="154"/>
      <c r="O66" s="154"/>
      <c r="P66" s="154"/>
      <c r="V66" s="238"/>
      <c r="W66" s="238"/>
      <c r="X66" s="238"/>
      <c r="Y66" s="238"/>
      <c r="Z66" s="238"/>
    </row>
    <row r="67" spans="1:26" ht="20.25" customHeight="1">
      <c r="A67" s="450" t="s">
        <v>4</v>
      </c>
      <c r="B67" s="468">
        <v>0.51388888888888895</v>
      </c>
      <c r="C67" s="468"/>
      <c r="D67" s="468"/>
      <c r="E67" s="506" t="str">
        <f>Q58</f>
        <v>さつきが丘スポーツ少年団サッカー部</v>
      </c>
      <c r="F67" s="506"/>
      <c r="G67" s="506"/>
      <c r="H67" s="506"/>
      <c r="I67" s="506"/>
      <c r="J67" s="454">
        <f>L67+L68</f>
        <v>1</v>
      </c>
      <c r="K67" s="457" t="s">
        <v>5</v>
      </c>
      <c r="L67" s="300">
        <v>1</v>
      </c>
      <c r="M67" s="300" t="s">
        <v>11</v>
      </c>
      <c r="N67" s="300">
        <v>1</v>
      </c>
      <c r="O67" s="457" t="s">
        <v>6</v>
      </c>
      <c r="P67" s="454">
        <f>N67+N68</f>
        <v>4</v>
      </c>
      <c r="Q67" s="491" t="str">
        <f>W44</f>
        <v>Ｎ　Ｆ　Ｃ</v>
      </c>
      <c r="R67" s="491"/>
      <c r="S67" s="491"/>
      <c r="T67" s="491"/>
      <c r="U67" s="491"/>
      <c r="V67" s="454" t="s">
        <v>306</v>
      </c>
      <c r="W67" s="454"/>
      <c r="X67" s="454"/>
      <c r="Y67" s="454"/>
      <c r="Z67" s="454"/>
    </row>
    <row r="68" spans="1:26" ht="20.25" customHeight="1">
      <c r="A68" s="450"/>
      <c r="B68" s="468"/>
      <c r="C68" s="468"/>
      <c r="D68" s="468"/>
      <c r="E68" s="506"/>
      <c r="F68" s="506"/>
      <c r="G68" s="506"/>
      <c r="H68" s="506"/>
      <c r="I68" s="506"/>
      <c r="J68" s="454"/>
      <c r="K68" s="457"/>
      <c r="L68" s="300">
        <v>0</v>
      </c>
      <c r="M68" s="300" t="s">
        <v>11</v>
      </c>
      <c r="N68" s="300">
        <v>3</v>
      </c>
      <c r="O68" s="457"/>
      <c r="P68" s="454"/>
      <c r="Q68" s="491"/>
      <c r="R68" s="491"/>
      <c r="S68" s="491"/>
      <c r="T68" s="491"/>
      <c r="U68" s="491"/>
      <c r="V68" s="454"/>
      <c r="W68" s="454"/>
      <c r="X68" s="454"/>
      <c r="Y68" s="454"/>
      <c r="Z68" s="454"/>
    </row>
  </sheetData>
  <mergeCells count="142">
    <mergeCell ref="E1:H1"/>
    <mergeCell ref="K1:N1"/>
    <mergeCell ref="P1:R1"/>
    <mergeCell ref="T1:Y1"/>
    <mergeCell ref="C4:G4"/>
    <mergeCell ref="M4:Q4"/>
    <mergeCell ref="U4:W4"/>
    <mergeCell ref="F6:H6"/>
    <mergeCell ref="L6:N6"/>
    <mergeCell ref="B8:C8"/>
    <mergeCell ref="E8:F8"/>
    <mergeCell ref="H8:I8"/>
    <mergeCell ref="K8:L8"/>
    <mergeCell ref="N8:O8"/>
    <mergeCell ref="Q8:R8"/>
    <mergeCell ref="T8:U8"/>
    <mergeCell ref="W8:X8"/>
    <mergeCell ref="B9:C18"/>
    <mergeCell ref="E9:F18"/>
    <mergeCell ref="H9:I18"/>
    <mergeCell ref="K9:L18"/>
    <mergeCell ref="N9:O18"/>
    <mergeCell ref="Q9:R18"/>
    <mergeCell ref="T9:U18"/>
    <mergeCell ref="W9:X18"/>
    <mergeCell ref="V19:Z19"/>
    <mergeCell ref="A20:A21"/>
    <mergeCell ref="B20:D21"/>
    <mergeCell ref="E20:I21"/>
    <mergeCell ref="J20:J21"/>
    <mergeCell ref="K20:K21"/>
    <mergeCell ref="O20:O21"/>
    <mergeCell ref="P20:P21"/>
    <mergeCell ref="Q20:U21"/>
    <mergeCell ref="V20:Z21"/>
    <mergeCell ref="A23:A24"/>
    <mergeCell ref="B23:D24"/>
    <mergeCell ref="E23:I24"/>
    <mergeCell ref="J23:J24"/>
    <mergeCell ref="K23:K24"/>
    <mergeCell ref="O23:O24"/>
    <mergeCell ref="P23:P24"/>
    <mergeCell ref="Q23:U24"/>
    <mergeCell ref="V23:Z24"/>
    <mergeCell ref="A26:A27"/>
    <mergeCell ref="B26:D27"/>
    <mergeCell ref="E26:I27"/>
    <mergeCell ref="J26:J27"/>
    <mergeCell ref="K26:K27"/>
    <mergeCell ref="O26:O27"/>
    <mergeCell ref="P26:P27"/>
    <mergeCell ref="Q26:U27"/>
    <mergeCell ref="V26:Z27"/>
    <mergeCell ref="A29:A30"/>
    <mergeCell ref="B29:D30"/>
    <mergeCell ref="E29:I30"/>
    <mergeCell ref="J29:J30"/>
    <mergeCell ref="K29:K30"/>
    <mergeCell ref="O29:O30"/>
    <mergeCell ref="P29:P30"/>
    <mergeCell ref="Q29:U30"/>
    <mergeCell ref="V29:Z30"/>
    <mergeCell ref="A33:A34"/>
    <mergeCell ref="B33:D34"/>
    <mergeCell ref="E33:I34"/>
    <mergeCell ref="J33:J34"/>
    <mergeCell ref="K33:K34"/>
    <mergeCell ref="O33:O34"/>
    <mergeCell ref="P33:P34"/>
    <mergeCell ref="Q33:U34"/>
    <mergeCell ref="V33:Z34"/>
    <mergeCell ref="E36:H36"/>
    <mergeCell ref="K36:N36"/>
    <mergeCell ref="P36:R36"/>
    <mergeCell ref="T36:Y36"/>
    <mergeCell ref="C39:E39"/>
    <mergeCell ref="I39:M39"/>
    <mergeCell ref="S39:W39"/>
    <mergeCell ref="L41:N41"/>
    <mergeCell ref="R41:T41"/>
    <mergeCell ref="B43:C43"/>
    <mergeCell ref="E43:F43"/>
    <mergeCell ref="H43:I43"/>
    <mergeCell ref="K43:L43"/>
    <mergeCell ref="N43:O43"/>
    <mergeCell ref="Q43:R43"/>
    <mergeCell ref="T43:U43"/>
    <mergeCell ref="W43:X43"/>
    <mergeCell ref="B44:C53"/>
    <mergeCell ref="E44:F53"/>
    <mergeCell ref="H44:I53"/>
    <mergeCell ref="K44:L53"/>
    <mergeCell ref="N44:O53"/>
    <mergeCell ref="Q44:R53"/>
    <mergeCell ref="T44:U53"/>
    <mergeCell ref="W44:X53"/>
    <mergeCell ref="V54:Z54"/>
    <mergeCell ref="A55:A56"/>
    <mergeCell ref="B55:D56"/>
    <mergeCell ref="E55:I56"/>
    <mergeCell ref="J55:J56"/>
    <mergeCell ref="K55:K56"/>
    <mergeCell ref="O55:O56"/>
    <mergeCell ref="P55:P56"/>
    <mergeCell ref="Q55:U56"/>
    <mergeCell ref="V55:Z56"/>
    <mergeCell ref="A58:A59"/>
    <mergeCell ref="B58:D59"/>
    <mergeCell ref="E58:I59"/>
    <mergeCell ref="J58:J59"/>
    <mergeCell ref="K58:K59"/>
    <mergeCell ref="O58:O59"/>
    <mergeCell ref="P58:P59"/>
    <mergeCell ref="Q58:U59"/>
    <mergeCell ref="V58:Z59"/>
    <mergeCell ref="A61:A62"/>
    <mergeCell ref="B61:D62"/>
    <mergeCell ref="E61:I62"/>
    <mergeCell ref="J61:J62"/>
    <mergeCell ref="K61:K62"/>
    <mergeCell ref="O61:O62"/>
    <mergeCell ref="P61:P62"/>
    <mergeCell ref="Q61:U62"/>
    <mergeCell ref="V61:Z62"/>
    <mergeCell ref="A64:A65"/>
    <mergeCell ref="B64:D65"/>
    <mergeCell ref="E64:I65"/>
    <mergeCell ref="J64:J65"/>
    <mergeCell ref="K64:K65"/>
    <mergeCell ref="O64:O65"/>
    <mergeCell ref="P64:P65"/>
    <mergeCell ref="Q64:U65"/>
    <mergeCell ref="V64:Z65"/>
    <mergeCell ref="A67:A68"/>
    <mergeCell ref="B67:D68"/>
    <mergeCell ref="E67:I68"/>
    <mergeCell ref="J67:J68"/>
    <mergeCell ref="K67:K68"/>
    <mergeCell ref="O67:O68"/>
    <mergeCell ref="P67:P68"/>
    <mergeCell ref="Q67:U68"/>
    <mergeCell ref="V67:Z68"/>
  </mergeCells>
  <phoneticPr fontId="2"/>
  <printOptions horizontalCentered="1" verticalCentered="1"/>
  <pageMargins left="0.78740157480314965" right="0.59055118110236227" top="0.98425196850393704" bottom="0.98425196850393704" header="0.51181102362204722" footer="0.51181102362204722"/>
  <pageSetup paperSize="9" scale="52" orientation="portrait" horizontalDpi="360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68"/>
  <sheetViews>
    <sheetView view="pageBreakPreview" zoomScaleNormal="100" zoomScaleSheetLayoutView="100" workbookViewId="0"/>
  </sheetViews>
  <sheetFormatPr defaultRowHeight="13.2"/>
  <cols>
    <col min="1" max="27" width="5.6640625" customWidth="1"/>
  </cols>
  <sheetData>
    <row r="1" spans="1:26" ht="20.25" customHeight="1">
      <c r="A1" s="140" t="s">
        <v>208</v>
      </c>
      <c r="B1" s="140"/>
      <c r="C1" s="140"/>
      <c r="D1" s="140"/>
      <c r="E1" s="471">
        <f>組み合わせ一覧!B9</f>
        <v>44870</v>
      </c>
      <c r="F1" s="472"/>
      <c r="G1" s="472"/>
      <c r="H1" s="472"/>
      <c r="I1" s="140"/>
      <c r="J1" s="140"/>
      <c r="K1" s="472" t="s">
        <v>209</v>
      </c>
      <c r="L1" s="472"/>
      <c r="M1" s="472"/>
      <c r="N1" s="472"/>
      <c r="O1" s="7"/>
      <c r="P1" s="472" t="s">
        <v>327</v>
      </c>
      <c r="Q1" s="472"/>
      <c r="R1" s="472"/>
      <c r="S1" s="46"/>
      <c r="T1" s="478" t="str">
        <f>組み合わせ一覧!B123</f>
        <v>キョクトウ青木フィールドB・A</v>
      </c>
      <c r="U1" s="478"/>
      <c r="V1" s="478"/>
      <c r="W1" s="478"/>
      <c r="X1" s="478"/>
      <c r="Y1" s="478"/>
    </row>
    <row r="2" spans="1:26" ht="20.25" customHeight="1">
      <c r="A2" s="4"/>
      <c r="B2" s="4"/>
      <c r="C2" s="4"/>
      <c r="D2" s="4"/>
      <c r="E2" s="4"/>
      <c r="F2" s="4"/>
      <c r="G2" s="4"/>
      <c r="H2" s="4"/>
      <c r="I2" s="240"/>
      <c r="J2" s="240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0.25" customHeight="1" thickBot="1">
      <c r="A3" s="16"/>
      <c r="B3" s="16"/>
      <c r="C3" s="322"/>
      <c r="D3" s="322"/>
      <c r="E3" s="323"/>
      <c r="F3" s="16"/>
      <c r="G3" s="16"/>
      <c r="H3" s="16"/>
      <c r="I3" s="154"/>
      <c r="J3" s="16"/>
      <c r="K3" s="16"/>
      <c r="L3" s="16"/>
      <c r="M3" s="322"/>
      <c r="N3" s="323"/>
      <c r="O3" s="16"/>
      <c r="P3" s="16"/>
      <c r="Q3" s="16"/>
      <c r="R3" s="16"/>
      <c r="S3" s="16"/>
      <c r="T3" s="16"/>
      <c r="U3" s="16"/>
      <c r="V3" s="16"/>
      <c r="W3" s="327"/>
      <c r="X3" s="16"/>
      <c r="Y3" s="16"/>
      <c r="Z3" s="16"/>
    </row>
    <row r="4" spans="1:26" ht="20.25" customHeight="1" thickTop="1">
      <c r="A4" s="16"/>
      <c r="B4" s="340"/>
      <c r="C4" s="449" t="s">
        <v>3</v>
      </c>
      <c r="D4" s="449"/>
      <c r="E4" s="449"/>
      <c r="F4" s="460"/>
      <c r="G4" s="460"/>
      <c r="H4" s="328"/>
      <c r="I4" s="154"/>
      <c r="J4" s="16"/>
      <c r="K4" s="21"/>
      <c r="L4" s="336"/>
      <c r="M4" s="449" t="s">
        <v>4</v>
      </c>
      <c r="N4" s="449"/>
      <c r="O4" s="460"/>
      <c r="P4" s="460"/>
      <c r="Q4" s="461"/>
      <c r="R4" s="21"/>
      <c r="S4" s="21"/>
      <c r="T4" s="16"/>
      <c r="U4" s="463" t="s">
        <v>2</v>
      </c>
      <c r="V4" s="460"/>
      <c r="W4" s="449"/>
      <c r="X4" s="337"/>
      <c r="Y4" s="21"/>
      <c r="Z4" s="16"/>
    </row>
    <row r="5" spans="1:26" ht="20.25" customHeight="1" thickBot="1">
      <c r="A5" s="16"/>
      <c r="B5" s="340"/>
      <c r="C5" s="16"/>
      <c r="D5" s="16"/>
      <c r="E5" s="21"/>
      <c r="F5" s="21"/>
      <c r="G5" s="21"/>
      <c r="H5" s="327"/>
      <c r="I5" s="142"/>
      <c r="J5" s="16"/>
      <c r="K5" s="16"/>
      <c r="L5" s="319"/>
      <c r="M5" s="327"/>
      <c r="N5" s="322"/>
      <c r="O5" s="16"/>
      <c r="P5" s="16"/>
      <c r="Q5" s="18"/>
      <c r="R5" s="16"/>
      <c r="S5" s="16"/>
      <c r="T5" s="16"/>
      <c r="U5" s="26"/>
      <c r="V5" s="16"/>
      <c r="W5" s="16"/>
      <c r="X5" s="328"/>
      <c r="Y5" s="16"/>
      <c r="Z5" s="16"/>
    </row>
    <row r="6" spans="1:26" ht="20.25" customHeight="1" thickTop="1">
      <c r="A6" s="16"/>
      <c r="B6" s="340"/>
      <c r="C6" s="16"/>
      <c r="D6" s="16"/>
      <c r="E6" s="21"/>
      <c r="F6" s="463" t="s">
        <v>0</v>
      </c>
      <c r="G6" s="460"/>
      <c r="H6" s="449"/>
      <c r="I6" s="328"/>
      <c r="J6" s="16"/>
      <c r="K6" s="16"/>
      <c r="L6" s="463" t="s">
        <v>1</v>
      </c>
      <c r="M6" s="449"/>
      <c r="N6" s="449"/>
      <c r="O6" s="328"/>
      <c r="P6" s="16"/>
      <c r="Q6" s="18"/>
      <c r="R6" s="16"/>
      <c r="S6" s="16"/>
      <c r="T6" s="19"/>
      <c r="U6" s="225"/>
      <c r="V6" s="16"/>
      <c r="W6" s="16"/>
      <c r="X6" s="328"/>
      <c r="Y6" s="16"/>
      <c r="Z6" s="16"/>
    </row>
    <row r="7" spans="1:26" ht="20.25" customHeight="1">
      <c r="A7" s="16"/>
      <c r="B7" s="340"/>
      <c r="C7" s="16"/>
      <c r="D7" s="16"/>
      <c r="E7" s="16"/>
      <c r="F7" s="17"/>
      <c r="G7" s="16"/>
      <c r="H7" s="16"/>
      <c r="I7" s="337"/>
      <c r="J7" s="21"/>
      <c r="K7" s="16"/>
      <c r="L7" s="17"/>
      <c r="M7" s="16"/>
      <c r="N7" s="16"/>
      <c r="O7" s="328"/>
      <c r="P7" s="21"/>
      <c r="Q7" s="25"/>
      <c r="R7" s="16"/>
      <c r="S7" s="16"/>
      <c r="T7" s="16"/>
      <c r="U7" s="17"/>
      <c r="V7" s="16"/>
      <c r="W7" s="16"/>
      <c r="X7" s="328"/>
      <c r="Y7" s="16"/>
      <c r="Z7" s="16"/>
    </row>
    <row r="8" spans="1:26" ht="20.25" customHeight="1">
      <c r="B8" s="449">
        <v>1</v>
      </c>
      <c r="C8" s="449"/>
      <c r="D8" s="21"/>
      <c r="E8" s="449">
        <v>2</v>
      </c>
      <c r="F8" s="449"/>
      <c r="G8" s="21"/>
      <c r="H8" s="449">
        <v>3</v>
      </c>
      <c r="I8" s="449"/>
      <c r="J8" s="20"/>
      <c r="K8" s="450">
        <v>4</v>
      </c>
      <c r="L8" s="450"/>
      <c r="M8" s="21"/>
      <c r="N8" s="449">
        <v>5</v>
      </c>
      <c r="O8" s="449"/>
      <c r="P8" s="21"/>
      <c r="Q8" s="449">
        <v>6</v>
      </c>
      <c r="R8" s="449"/>
      <c r="S8" s="21"/>
      <c r="T8" s="449">
        <v>7</v>
      </c>
      <c r="U8" s="449"/>
      <c r="V8" s="21"/>
      <c r="W8" s="449">
        <v>8</v>
      </c>
      <c r="X8" s="449"/>
      <c r="Y8" s="21"/>
      <c r="Z8" s="21"/>
    </row>
    <row r="9" spans="1:26" ht="20.25" customHeight="1">
      <c r="B9" s="498" t="str">
        <f>組み合わせ一覧!C123</f>
        <v>Ｓ４　スペランツァ</v>
      </c>
      <c r="C9" s="498"/>
      <c r="D9" s="62"/>
      <c r="E9" s="511" t="str">
        <f>組み合わせ一覧!C125</f>
        <v>ＦＣあわのレジェンド</v>
      </c>
      <c r="F9" s="511"/>
      <c r="G9" s="242"/>
      <c r="H9" s="502" t="str">
        <f>組み合わせ一覧!C127</f>
        <v>南イレブン</v>
      </c>
      <c r="I9" s="502"/>
      <c r="J9" s="142"/>
      <c r="K9" s="503" t="str">
        <f>組み合わせ一覧!C129</f>
        <v>ＦＣ中村セカンド</v>
      </c>
      <c r="L9" s="503"/>
      <c r="M9" s="242"/>
      <c r="N9" s="498" t="str">
        <f>組み合わせ一覧!C131</f>
        <v>三重・山前ＦＣ</v>
      </c>
      <c r="O9" s="498"/>
      <c r="P9" s="242"/>
      <c r="Q9" s="522" t="str">
        <f>組み合わせ一覧!C133</f>
        <v>栃木ウーヴァＦＣ・Ｕ－１２</v>
      </c>
      <c r="R9" s="522"/>
      <c r="S9" s="242"/>
      <c r="T9" s="502" t="str">
        <f>組み合わせ一覧!C135</f>
        <v>ＦＣ　ＳＦｉＤＡ</v>
      </c>
      <c r="U9" s="502"/>
      <c r="V9" s="62"/>
      <c r="W9" s="498" t="str">
        <f>組み合わせ一覧!C137</f>
        <v>ＦＣプリメーロ</v>
      </c>
      <c r="X9" s="498"/>
      <c r="Y9" s="195"/>
      <c r="Z9" s="195"/>
    </row>
    <row r="10" spans="1:26" ht="20.25" customHeight="1">
      <c r="A10" s="62"/>
      <c r="B10" s="498"/>
      <c r="C10" s="498"/>
      <c r="D10" s="242"/>
      <c r="E10" s="511"/>
      <c r="F10" s="511"/>
      <c r="G10" s="242"/>
      <c r="H10" s="502"/>
      <c r="I10" s="502"/>
      <c r="J10" s="62"/>
      <c r="K10" s="503"/>
      <c r="L10" s="503"/>
      <c r="M10" s="242"/>
      <c r="N10" s="498"/>
      <c r="O10" s="498"/>
      <c r="P10" s="62"/>
      <c r="Q10" s="522"/>
      <c r="R10" s="522"/>
      <c r="S10" s="242"/>
      <c r="T10" s="502"/>
      <c r="U10" s="502"/>
      <c r="V10" s="242"/>
      <c r="W10" s="498"/>
      <c r="X10" s="498"/>
      <c r="Y10" s="195"/>
      <c r="Z10" s="195"/>
    </row>
    <row r="11" spans="1:26" ht="20.25" customHeight="1">
      <c r="A11" s="62"/>
      <c r="B11" s="498"/>
      <c r="C11" s="498"/>
      <c r="D11" s="242"/>
      <c r="E11" s="511"/>
      <c r="F11" s="511"/>
      <c r="G11" s="242"/>
      <c r="H11" s="502"/>
      <c r="I11" s="502"/>
      <c r="J11" s="62"/>
      <c r="K11" s="503"/>
      <c r="L11" s="503"/>
      <c r="M11" s="242"/>
      <c r="N11" s="498"/>
      <c r="O11" s="498"/>
      <c r="P11" s="62"/>
      <c r="Q11" s="522"/>
      <c r="R11" s="522"/>
      <c r="S11" s="242"/>
      <c r="T11" s="502"/>
      <c r="U11" s="502"/>
      <c r="V11" s="242"/>
      <c r="W11" s="498"/>
      <c r="X11" s="498"/>
      <c r="Y11" s="195"/>
      <c r="Z11" s="195"/>
    </row>
    <row r="12" spans="1:26" ht="20.25" customHeight="1">
      <c r="A12" s="62"/>
      <c r="B12" s="498"/>
      <c r="C12" s="498"/>
      <c r="D12" s="242"/>
      <c r="E12" s="511"/>
      <c r="F12" s="511"/>
      <c r="G12" s="242"/>
      <c r="H12" s="502"/>
      <c r="I12" s="502"/>
      <c r="J12" s="62"/>
      <c r="K12" s="503"/>
      <c r="L12" s="503"/>
      <c r="M12" s="242"/>
      <c r="N12" s="498"/>
      <c r="O12" s="498"/>
      <c r="P12" s="62"/>
      <c r="Q12" s="522"/>
      <c r="R12" s="522"/>
      <c r="S12" s="242"/>
      <c r="T12" s="502"/>
      <c r="U12" s="502"/>
      <c r="V12" s="242"/>
      <c r="W12" s="498"/>
      <c r="X12" s="498"/>
      <c r="Y12" s="195"/>
      <c r="Z12" s="195"/>
    </row>
    <row r="13" spans="1:26" ht="20.25" customHeight="1">
      <c r="A13" s="62"/>
      <c r="B13" s="498"/>
      <c r="C13" s="498"/>
      <c r="D13" s="242"/>
      <c r="E13" s="511"/>
      <c r="F13" s="511"/>
      <c r="G13" s="242"/>
      <c r="H13" s="502"/>
      <c r="I13" s="502"/>
      <c r="J13" s="62"/>
      <c r="K13" s="503"/>
      <c r="L13" s="503"/>
      <c r="M13" s="242"/>
      <c r="N13" s="498"/>
      <c r="O13" s="498"/>
      <c r="P13" s="62"/>
      <c r="Q13" s="522"/>
      <c r="R13" s="522"/>
      <c r="S13" s="242"/>
      <c r="T13" s="502"/>
      <c r="U13" s="502"/>
      <c r="V13" s="242"/>
      <c r="W13" s="498"/>
      <c r="X13" s="498"/>
      <c r="Y13" s="195"/>
      <c r="Z13" s="195"/>
    </row>
    <row r="14" spans="1:26" ht="20.25" customHeight="1">
      <c r="A14" s="62"/>
      <c r="B14" s="498"/>
      <c r="C14" s="498"/>
      <c r="D14" s="242"/>
      <c r="E14" s="511"/>
      <c r="F14" s="511"/>
      <c r="G14" s="242"/>
      <c r="H14" s="502"/>
      <c r="I14" s="502"/>
      <c r="J14" s="62"/>
      <c r="K14" s="503"/>
      <c r="L14" s="503"/>
      <c r="M14" s="242"/>
      <c r="N14" s="498"/>
      <c r="O14" s="498"/>
      <c r="P14" s="62"/>
      <c r="Q14" s="522"/>
      <c r="R14" s="522"/>
      <c r="S14" s="242"/>
      <c r="T14" s="502"/>
      <c r="U14" s="502"/>
      <c r="V14" s="242"/>
      <c r="W14" s="498"/>
      <c r="X14" s="498"/>
      <c r="Y14" s="195"/>
      <c r="Z14" s="195"/>
    </row>
    <row r="15" spans="1:26" ht="20.25" customHeight="1">
      <c r="A15" s="62"/>
      <c r="B15" s="498"/>
      <c r="C15" s="498"/>
      <c r="D15" s="242"/>
      <c r="E15" s="511"/>
      <c r="F15" s="511"/>
      <c r="G15" s="242"/>
      <c r="H15" s="502"/>
      <c r="I15" s="502"/>
      <c r="J15" s="62"/>
      <c r="K15" s="503"/>
      <c r="L15" s="503"/>
      <c r="M15" s="242"/>
      <c r="N15" s="498"/>
      <c r="O15" s="498"/>
      <c r="P15" s="62"/>
      <c r="Q15" s="522"/>
      <c r="R15" s="522"/>
      <c r="S15" s="242"/>
      <c r="T15" s="502"/>
      <c r="U15" s="502"/>
      <c r="V15" s="242"/>
      <c r="W15" s="498"/>
      <c r="X15" s="498"/>
      <c r="Y15" s="195"/>
      <c r="Z15" s="195"/>
    </row>
    <row r="16" spans="1:26" ht="20.25" customHeight="1">
      <c r="A16" s="62"/>
      <c r="B16" s="498"/>
      <c r="C16" s="498"/>
      <c r="D16" s="242"/>
      <c r="E16" s="511"/>
      <c r="F16" s="511"/>
      <c r="G16" s="242"/>
      <c r="H16" s="502"/>
      <c r="I16" s="502"/>
      <c r="J16" s="62"/>
      <c r="K16" s="503"/>
      <c r="L16" s="503"/>
      <c r="M16" s="242"/>
      <c r="N16" s="498"/>
      <c r="O16" s="498"/>
      <c r="P16" s="62"/>
      <c r="Q16" s="522"/>
      <c r="R16" s="522"/>
      <c r="S16" s="242"/>
      <c r="T16" s="502"/>
      <c r="U16" s="502"/>
      <c r="V16" s="242"/>
      <c r="W16" s="498"/>
      <c r="X16" s="498"/>
      <c r="Y16" s="195"/>
      <c r="Z16" s="195"/>
    </row>
    <row r="17" spans="1:26" ht="20.25" customHeight="1">
      <c r="A17" s="62"/>
      <c r="B17" s="498"/>
      <c r="C17" s="498"/>
      <c r="D17" s="242"/>
      <c r="E17" s="511"/>
      <c r="F17" s="511"/>
      <c r="G17" s="242"/>
      <c r="H17" s="502"/>
      <c r="I17" s="502"/>
      <c r="J17" s="62"/>
      <c r="K17" s="503"/>
      <c r="L17" s="503"/>
      <c r="M17" s="242"/>
      <c r="N17" s="498"/>
      <c r="O17" s="498"/>
      <c r="P17" s="62"/>
      <c r="Q17" s="522"/>
      <c r="R17" s="522"/>
      <c r="S17" s="242"/>
      <c r="T17" s="502"/>
      <c r="U17" s="502"/>
      <c r="V17" s="242"/>
      <c r="W17" s="498"/>
      <c r="X17" s="498"/>
      <c r="Y17" s="195"/>
      <c r="Z17" s="195"/>
    </row>
    <row r="18" spans="1:26" ht="20.25" customHeight="1">
      <c r="A18" s="62"/>
      <c r="B18" s="498"/>
      <c r="C18" s="498"/>
      <c r="D18" s="242"/>
      <c r="E18" s="511"/>
      <c r="F18" s="511"/>
      <c r="G18" s="242"/>
      <c r="H18" s="502"/>
      <c r="I18" s="502"/>
      <c r="J18" s="62"/>
      <c r="K18" s="503"/>
      <c r="L18" s="503"/>
      <c r="M18" s="242"/>
      <c r="N18" s="498"/>
      <c r="O18" s="498"/>
      <c r="P18" s="62"/>
      <c r="Q18" s="522"/>
      <c r="R18" s="522"/>
      <c r="S18" s="242"/>
      <c r="T18" s="502"/>
      <c r="U18" s="502"/>
      <c r="V18" s="242"/>
      <c r="W18" s="498"/>
      <c r="X18" s="498"/>
      <c r="Y18" s="195"/>
      <c r="Z18" s="195"/>
    </row>
    <row r="19" spans="1:26" ht="20.25" customHeight="1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455" t="s">
        <v>294</v>
      </c>
      <c r="W19" s="455"/>
      <c r="X19" s="455"/>
      <c r="Y19" s="455"/>
      <c r="Z19" s="455"/>
    </row>
    <row r="20" spans="1:26" ht="20.25" customHeight="1">
      <c r="A20" s="450" t="s">
        <v>0</v>
      </c>
      <c r="B20" s="468">
        <v>0.375</v>
      </c>
      <c r="C20" s="468"/>
      <c r="D20" s="468"/>
      <c r="E20" s="500" t="str">
        <f>E9</f>
        <v>ＦＣあわのレジェンド</v>
      </c>
      <c r="F20" s="500"/>
      <c r="G20" s="500"/>
      <c r="H20" s="500"/>
      <c r="I20" s="500"/>
      <c r="J20" s="454">
        <f>L20+L21</f>
        <v>1</v>
      </c>
      <c r="K20" s="457" t="s">
        <v>5</v>
      </c>
      <c r="L20" s="300">
        <v>0</v>
      </c>
      <c r="M20" s="300" t="s">
        <v>11</v>
      </c>
      <c r="N20" s="300">
        <v>1</v>
      </c>
      <c r="O20" s="457" t="s">
        <v>6</v>
      </c>
      <c r="P20" s="454">
        <f>N20+N21</f>
        <v>1</v>
      </c>
      <c r="Q20" s="491" t="str">
        <f>H9</f>
        <v>南イレブン</v>
      </c>
      <c r="R20" s="491"/>
      <c r="S20" s="491"/>
      <c r="T20" s="491"/>
      <c r="U20" s="491"/>
      <c r="V20" s="454" t="s">
        <v>295</v>
      </c>
      <c r="W20" s="454"/>
      <c r="X20" s="454"/>
      <c r="Y20" s="454"/>
      <c r="Z20" s="454"/>
    </row>
    <row r="21" spans="1:26" ht="20.25" customHeight="1">
      <c r="A21" s="450"/>
      <c r="B21" s="468"/>
      <c r="C21" s="468"/>
      <c r="D21" s="468"/>
      <c r="E21" s="500"/>
      <c r="F21" s="500"/>
      <c r="G21" s="500"/>
      <c r="H21" s="500"/>
      <c r="I21" s="500"/>
      <c r="J21" s="454"/>
      <c r="K21" s="457"/>
      <c r="L21" s="300">
        <v>1</v>
      </c>
      <c r="M21" s="300" t="s">
        <v>11</v>
      </c>
      <c r="N21" s="300">
        <v>0</v>
      </c>
      <c r="O21" s="457"/>
      <c r="P21" s="454"/>
      <c r="Q21" s="491"/>
      <c r="R21" s="491"/>
      <c r="S21" s="491"/>
      <c r="T21" s="491"/>
      <c r="U21" s="491"/>
      <c r="V21" s="454"/>
      <c r="W21" s="454"/>
      <c r="X21" s="454"/>
      <c r="Y21" s="454"/>
      <c r="Z21" s="454"/>
    </row>
    <row r="22" spans="1:26" ht="20.25" customHeight="1">
      <c r="A22" s="14"/>
      <c r="C22" s="12"/>
      <c r="D22" s="12"/>
      <c r="E22" s="13"/>
      <c r="F22" s="13"/>
      <c r="G22" s="13"/>
      <c r="H22" s="13"/>
      <c r="I22" s="13"/>
      <c r="J22" s="300"/>
      <c r="K22" s="345" t="s">
        <v>676</v>
      </c>
      <c r="L22" s="305">
        <v>3</v>
      </c>
      <c r="M22" s="305" t="s">
        <v>11</v>
      </c>
      <c r="N22" s="305">
        <v>4</v>
      </c>
      <c r="O22" s="301"/>
      <c r="P22" s="300"/>
      <c r="Q22" s="291"/>
      <c r="R22" s="291"/>
      <c r="S22" s="291"/>
      <c r="T22" s="291"/>
      <c r="U22" s="291"/>
      <c r="V22" s="13"/>
      <c r="W22" s="13"/>
      <c r="X22" s="13"/>
      <c r="Y22" s="13"/>
      <c r="Z22" s="13"/>
    </row>
    <row r="23" spans="1:26" ht="20.25" customHeight="1">
      <c r="A23" s="308"/>
      <c r="C23" s="12"/>
      <c r="D23" s="12"/>
      <c r="E23" s="305"/>
      <c r="F23" s="305"/>
      <c r="G23" s="305"/>
      <c r="H23" s="305"/>
      <c r="I23" s="305"/>
      <c r="J23" s="305"/>
      <c r="K23" s="345"/>
      <c r="L23" s="305"/>
      <c r="M23" s="305"/>
      <c r="N23" s="305"/>
      <c r="O23" s="306"/>
      <c r="P23" s="305"/>
      <c r="Q23" s="308"/>
      <c r="R23" s="308"/>
      <c r="S23" s="308"/>
      <c r="T23" s="308"/>
      <c r="U23" s="308"/>
      <c r="V23" s="305"/>
      <c r="W23" s="305"/>
      <c r="X23" s="305"/>
      <c r="Y23" s="305"/>
      <c r="Z23" s="305"/>
    </row>
    <row r="24" spans="1:26" ht="20.25" customHeight="1">
      <c r="A24" s="450" t="s">
        <v>1</v>
      </c>
      <c r="B24" s="468">
        <v>0.40972222222222227</v>
      </c>
      <c r="C24" s="468"/>
      <c r="D24" s="468"/>
      <c r="E24" s="509" t="str">
        <f>K9</f>
        <v>ＦＣ中村セカンド</v>
      </c>
      <c r="F24" s="509"/>
      <c r="G24" s="509"/>
      <c r="H24" s="509"/>
      <c r="I24" s="509"/>
      <c r="J24" s="454">
        <f>L24+L25</f>
        <v>0</v>
      </c>
      <c r="K24" s="457" t="s">
        <v>5</v>
      </c>
      <c r="L24" s="300">
        <v>0</v>
      </c>
      <c r="M24" s="300" t="s">
        <v>11</v>
      </c>
      <c r="N24" s="300">
        <v>6</v>
      </c>
      <c r="O24" s="457" t="s">
        <v>6</v>
      </c>
      <c r="P24" s="454">
        <f>N24+N25</f>
        <v>10</v>
      </c>
      <c r="Q24" s="491" t="str">
        <f>N9</f>
        <v>三重・山前ＦＣ</v>
      </c>
      <c r="R24" s="491"/>
      <c r="S24" s="491"/>
      <c r="T24" s="491"/>
      <c r="U24" s="491"/>
      <c r="V24" s="454" t="s">
        <v>298</v>
      </c>
      <c r="W24" s="454"/>
      <c r="X24" s="454"/>
      <c r="Y24" s="454"/>
      <c r="Z24" s="454"/>
    </row>
    <row r="25" spans="1:26" ht="20.25" customHeight="1">
      <c r="A25" s="450"/>
      <c r="B25" s="468"/>
      <c r="C25" s="468"/>
      <c r="D25" s="468"/>
      <c r="E25" s="509"/>
      <c r="F25" s="509"/>
      <c r="G25" s="509"/>
      <c r="H25" s="509"/>
      <c r="I25" s="509"/>
      <c r="J25" s="454"/>
      <c r="K25" s="457"/>
      <c r="L25" s="300">
        <v>0</v>
      </c>
      <c r="M25" s="300" t="s">
        <v>11</v>
      </c>
      <c r="N25" s="300">
        <v>4</v>
      </c>
      <c r="O25" s="457"/>
      <c r="P25" s="454"/>
      <c r="Q25" s="491"/>
      <c r="R25" s="491"/>
      <c r="S25" s="491"/>
      <c r="T25" s="491"/>
      <c r="U25" s="491"/>
      <c r="V25" s="454"/>
      <c r="W25" s="454"/>
      <c r="X25" s="454"/>
      <c r="Y25" s="454"/>
      <c r="Z25" s="454"/>
    </row>
    <row r="26" spans="1:26" ht="20.25" customHeight="1">
      <c r="A26" s="14"/>
      <c r="C26" s="12"/>
      <c r="D26" s="12"/>
      <c r="E26" s="291"/>
      <c r="F26" s="291"/>
      <c r="G26" s="291"/>
      <c r="H26" s="291"/>
      <c r="I26" s="291"/>
      <c r="J26" s="300"/>
      <c r="K26" s="301"/>
      <c r="L26" s="300"/>
      <c r="M26" s="300"/>
      <c r="N26" s="300"/>
      <c r="O26" s="301"/>
      <c r="P26" s="300"/>
      <c r="Q26" s="291"/>
      <c r="R26" s="291"/>
      <c r="S26" s="291"/>
      <c r="T26" s="291"/>
      <c r="U26" s="291"/>
      <c r="V26" s="13"/>
      <c r="W26" s="13"/>
      <c r="X26" s="13"/>
      <c r="Y26" s="13"/>
      <c r="Z26" s="13"/>
    </row>
    <row r="27" spans="1:26" ht="20.25" customHeight="1">
      <c r="A27" s="450" t="s">
        <v>2</v>
      </c>
      <c r="B27" s="468">
        <v>0.44444444444444442</v>
      </c>
      <c r="C27" s="468"/>
      <c r="D27" s="468"/>
      <c r="E27" s="509" t="str">
        <f>T9</f>
        <v>ＦＣ　ＳＦｉＤＡ</v>
      </c>
      <c r="F27" s="509"/>
      <c r="G27" s="509"/>
      <c r="H27" s="509"/>
      <c r="I27" s="509"/>
      <c r="J27" s="454">
        <f>L27+L28</f>
        <v>1</v>
      </c>
      <c r="K27" s="457" t="s">
        <v>5</v>
      </c>
      <c r="L27" s="300">
        <v>0</v>
      </c>
      <c r="M27" s="300" t="s">
        <v>11</v>
      </c>
      <c r="N27" s="300">
        <v>1</v>
      </c>
      <c r="O27" s="457" t="s">
        <v>6</v>
      </c>
      <c r="P27" s="454">
        <f>N27+N28</f>
        <v>2</v>
      </c>
      <c r="Q27" s="491" t="str">
        <f>W9</f>
        <v>ＦＣプリメーロ</v>
      </c>
      <c r="R27" s="491"/>
      <c r="S27" s="491"/>
      <c r="T27" s="491"/>
      <c r="U27" s="491"/>
      <c r="V27" s="454" t="s">
        <v>296</v>
      </c>
      <c r="W27" s="454"/>
      <c r="X27" s="454"/>
      <c r="Y27" s="454"/>
      <c r="Z27" s="454"/>
    </row>
    <row r="28" spans="1:26" ht="20.25" customHeight="1">
      <c r="A28" s="450"/>
      <c r="B28" s="468"/>
      <c r="C28" s="468"/>
      <c r="D28" s="468"/>
      <c r="E28" s="509"/>
      <c r="F28" s="509"/>
      <c r="G28" s="509"/>
      <c r="H28" s="509"/>
      <c r="I28" s="509"/>
      <c r="J28" s="454"/>
      <c r="K28" s="457"/>
      <c r="L28" s="300">
        <v>1</v>
      </c>
      <c r="M28" s="300" t="s">
        <v>11</v>
      </c>
      <c r="N28" s="300">
        <v>1</v>
      </c>
      <c r="O28" s="457"/>
      <c r="P28" s="454"/>
      <c r="Q28" s="491"/>
      <c r="R28" s="491"/>
      <c r="S28" s="491"/>
      <c r="T28" s="491"/>
      <c r="U28" s="491"/>
      <c r="V28" s="454"/>
      <c r="W28" s="454"/>
      <c r="X28" s="454"/>
      <c r="Y28" s="454"/>
      <c r="Z28" s="454"/>
    </row>
    <row r="29" spans="1:26" ht="20.25" customHeight="1">
      <c r="A29" s="14"/>
      <c r="C29" s="12"/>
      <c r="D29" s="12"/>
      <c r="E29" s="291"/>
      <c r="F29" s="291"/>
      <c r="G29" s="291"/>
      <c r="H29" s="291"/>
      <c r="I29" s="291"/>
      <c r="J29" s="300"/>
      <c r="K29" s="301"/>
      <c r="L29" s="300"/>
      <c r="M29" s="300"/>
      <c r="N29" s="300"/>
      <c r="O29" s="301"/>
      <c r="P29" s="300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26" ht="20.25" customHeight="1">
      <c r="A30" s="450" t="s">
        <v>3</v>
      </c>
      <c r="B30" s="468">
        <v>0.47916666666666669</v>
      </c>
      <c r="C30" s="468"/>
      <c r="D30" s="468"/>
      <c r="E30" s="469" t="str">
        <f>B9</f>
        <v>Ｓ４　スペランツァ</v>
      </c>
      <c r="F30" s="469"/>
      <c r="G30" s="469"/>
      <c r="H30" s="469"/>
      <c r="I30" s="469"/>
      <c r="J30" s="454">
        <f>L30+L31</f>
        <v>16</v>
      </c>
      <c r="K30" s="457" t="s">
        <v>5</v>
      </c>
      <c r="L30" s="300">
        <v>6</v>
      </c>
      <c r="M30" s="300" t="s">
        <v>11</v>
      </c>
      <c r="N30" s="300">
        <v>0</v>
      </c>
      <c r="O30" s="457" t="s">
        <v>6</v>
      </c>
      <c r="P30" s="454">
        <f>N30+N31</f>
        <v>0</v>
      </c>
      <c r="Q30" s="450" t="str">
        <f>Q20</f>
        <v>南イレブン</v>
      </c>
      <c r="R30" s="450"/>
      <c r="S30" s="450"/>
      <c r="T30" s="450"/>
      <c r="U30" s="450"/>
      <c r="V30" s="454" t="s">
        <v>297</v>
      </c>
      <c r="W30" s="454"/>
      <c r="X30" s="454"/>
      <c r="Y30" s="454"/>
      <c r="Z30" s="454"/>
    </row>
    <row r="31" spans="1:26" ht="20.25" customHeight="1">
      <c r="A31" s="450"/>
      <c r="B31" s="468"/>
      <c r="C31" s="468"/>
      <c r="D31" s="468"/>
      <c r="E31" s="469"/>
      <c r="F31" s="469"/>
      <c r="G31" s="469"/>
      <c r="H31" s="469"/>
      <c r="I31" s="469"/>
      <c r="J31" s="454"/>
      <c r="K31" s="457"/>
      <c r="L31" s="300">
        <v>10</v>
      </c>
      <c r="M31" s="300" t="s">
        <v>11</v>
      </c>
      <c r="N31" s="300">
        <v>0</v>
      </c>
      <c r="O31" s="457"/>
      <c r="P31" s="454"/>
      <c r="Q31" s="450"/>
      <c r="R31" s="450"/>
      <c r="S31" s="450"/>
      <c r="T31" s="450"/>
      <c r="U31" s="450"/>
      <c r="V31" s="454"/>
      <c r="W31" s="454"/>
      <c r="X31" s="454"/>
      <c r="Y31" s="454"/>
      <c r="Z31" s="454"/>
    </row>
    <row r="32" spans="1:26" s="4" customFormat="1" ht="20.25" customHeight="1">
      <c r="B32" s="64"/>
      <c r="J32" s="154"/>
      <c r="K32" s="154"/>
      <c r="L32" s="154"/>
      <c r="M32" s="154"/>
      <c r="N32" s="154"/>
      <c r="O32" s="154"/>
      <c r="P32" s="154"/>
      <c r="V32" s="236"/>
      <c r="W32" s="236"/>
      <c r="X32" s="236"/>
      <c r="Y32" s="236"/>
      <c r="Z32" s="236"/>
    </row>
    <row r="33" spans="1:26" ht="20.25" customHeight="1">
      <c r="A33" s="450" t="s">
        <v>4</v>
      </c>
      <c r="B33" s="468">
        <v>0.51388888888888895</v>
      </c>
      <c r="C33" s="468"/>
      <c r="D33" s="468"/>
      <c r="E33" s="469" t="str">
        <f>Q24</f>
        <v>三重・山前ＦＣ</v>
      </c>
      <c r="F33" s="469"/>
      <c r="G33" s="469"/>
      <c r="H33" s="469"/>
      <c r="I33" s="469"/>
      <c r="J33" s="454">
        <f>L33+L34</f>
        <v>5</v>
      </c>
      <c r="K33" s="457" t="s">
        <v>5</v>
      </c>
      <c r="L33" s="300">
        <v>1</v>
      </c>
      <c r="M33" s="300" t="s">
        <v>11</v>
      </c>
      <c r="N33" s="300">
        <v>0</v>
      </c>
      <c r="O33" s="457" t="s">
        <v>6</v>
      </c>
      <c r="P33" s="454">
        <f>N33+N34</f>
        <v>0</v>
      </c>
      <c r="Q33" s="524" t="str">
        <f>Q9</f>
        <v>栃木ウーヴァＦＣ・Ｕ－１２</v>
      </c>
      <c r="R33" s="524"/>
      <c r="S33" s="524"/>
      <c r="T33" s="524"/>
      <c r="U33" s="524"/>
      <c r="V33" s="454" t="s">
        <v>299</v>
      </c>
      <c r="W33" s="454"/>
      <c r="X33" s="454"/>
      <c r="Y33" s="454"/>
      <c r="Z33" s="454"/>
    </row>
    <row r="34" spans="1:26" ht="20.25" customHeight="1">
      <c r="A34" s="450"/>
      <c r="B34" s="468"/>
      <c r="C34" s="468"/>
      <c r="D34" s="468"/>
      <c r="E34" s="469"/>
      <c r="F34" s="469"/>
      <c r="G34" s="469"/>
      <c r="H34" s="469"/>
      <c r="I34" s="469"/>
      <c r="J34" s="454"/>
      <c r="K34" s="457"/>
      <c r="L34" s="300">
        <v>4</v>
      </c>
      <c r="M34" s="300" t="s">
        <v>11</v>
      </c>
      <c r="N34" s="300">
        <v>0</v>
      </c>
      <c r="O34" s="457"/>
      <c r="P34" s="454"/>
      <c r="Q34" s="524"/>
      <c r="R34" s="524"/>
      <c r="S34" s="524"/>
      <c r="T34" s="524"/>
      <c r="U34" s="524"/>
      <c r="V34" s="454"/>
      <c r="W34" s="454"/>
      <c r="X34" s="454"/>
      <c r="Y34" s="454"/>
      <c r="Z34" s="454"/>
    </row>
    <row r="35" spans="1:26" ht="20.25" customHeight="1">
      <c r="M35" s="1"/>
    </row>
    <row r="36" spans="1:26" ht="20.25" customHeight="1">
      <c r="A36" s="140" t="str">
        <f>A1</f>
        <v>■第１日</v>
      </c>
      <c r="B36" s="140"/>
      <c r="C36" s="140"/>
      <c r="D36" s="140"/>
      <c r="E36" s="471">
        <f>E1</f>
        <v>44870</v>
      </c>
      <c r="F36" s="471"/>
      <c r="G36" s="471"/>
      <c r="H36" s="471"/>
      <c r="I36" s="140"/>
      <c r="J36" s="140"/>
      <c r="K36" s="472" t="str">
        <f>K1</f>
        <v>１・２回戦</v>
      </c>
      <c r="L36" s="472"/>
      <c r="M36" s="472"/>
      <c r="N36" s="472"/>
      <c r="O36" s="7"/>
      <c r="P36" s="472" t="s">
        <v>328</v>
      </c>
      <c r="Q36" s="472"/>
      <c r="R36" s="472"/>
      <c r="S36" s="46"/>
      <c r="T36" s="478" t="str">
        <f>組み合わせ一覧!B139</f>
        <v>キョクトウ青木フィールドB・B</v>
      </c>
      <c r="U36" s="478"/>
      <c r="V36" s="478"/>
      <c r="W36" s="478"/>
      <c r="X36" s="478"/>
      <c r="Y36" s="478"/>
    </row>
    <row r="37" spans="1:26" ht="20.2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240"/>
      <c r="P37" s="240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20.25" customHeight="1" thickBot="1">
      <c r="A38" s="16"/>
      <c r="B38" s="16"/>
      <c r="C38" s="323"/>
      <c r="D38" s="16"/>
      <c r="E38" s="16"/>
      <c r="F38" s="16"/>
      <c r="G38" s="16"/>
      <c r="H38" s="16"/>
      <c r="I38" s="322"/>
      <c r="J38" s="322"/>
      <c r="K38" s="323"/>
      <c r="L38" s="16"/>
      <c r="M38" s="16"/>
      <c r="N38" s="16"/>
      <c r="O38" s="154"/>
      <c r="P38" s="16"/>
      <c r="Q38" s="16"/>
      <c r="R38" s="16"/>
      <c r="S38" s="16"/>
      <c r="T38" s="319"/>
      <c r="U38" s="327"/>
      <c r="V38" s="322"/>
      <c r="W38" s="322"/>
      <c r="X38" s="16"/>
      <c r="Y38" s="4"/>
    </row>
    <row r="39" spans="1:26" ht="20.25" customHeight="1" thickTop="1">
      <c r="A39" s="16"/>
      <c r="B39" s="320"/>
      <c r="C39" s="462" t="s">
        <v>2</v>
      </c>
      <c r="D39" s="460"/>
      <c r="E39" s="461"/>
      <c r="F39" s="16"/>
      <c r="G39" s="16"/>
      <c r="H39" s="320"/>
      <c r="I39" s="462" t="s">
        <v>3</v>
      </c>
      <c r="J39" s="449"/>
      <c r="K39" s="449"/>
      <c r="L39" s="460"/>
      <c r="M39" s="460"/>
      <c r="N39" s="328"/>
      <c r="O39" s="154"/>
      <c r="P39" s="16"/>
      <c r="Q39" s="21"/>
      <c r="R39" s="336"/>
      <c r="S39" s="460" t="s">
        <v>4</v>
      </c>
      <c r="T39" s="460"/>
      <c r="U39" s="449"/>
      <c r="V39" s="449"/>
      <c r="W39" s="449"/>
      <c r="X39" s="337"/>
      <c r="Y39" s="4"/>
    </row>
    <row r="40" spans="1:26" ht="20.25" customHeight="1" thickBot="1">
      <c r="A40" s="16"/>
      <c r="B40" s="321"/>
      <c r="C40" s="17"/>
      <c r="D40" s="16"/>
      <c r="E40" s="18"/>
      <c r="F40" s="16"/>
      <c r="G40" s="16"/>
      <c r="H40" s="321"/>
      <c r="I40" s="17"/>
      <c r="J40" s="16"/>
      <c r="K40" s="21"/>
      <c r="L40" s="21"/>
      <c r="M40" s="21"/>
      <c r="N40" s="327"/>
      <c r="O40" s="142"/>
      <c r="P40" s="16"/>
      <c r="Q40" s="16"/>
      <c r="R40" s="319"/>
      <c r="S40" s="322"/>
      <c r="T40" s="322"/>
      <c r="U40" s="16"/>
      <c r="V40" s="16"/>
      <c r="W40" s="16"/>
      <c r="X40" s="328"/>
      <c r="Y40" s="4"/>
    </row>
    <row r="41" spans="1:26" ht="20.25" customHeight="1" thickTop="1">
      <c r="A41" s="16"/>
      <c r="B41" s="320"/>
      <c r="C41" s="26"/>
      <c r="D41" s="21"/>
      <c r="E41" s="25"/>
      <c r="F41" s="16"/>
      <c r="G41" s="16"/>
      <c r="H41" s="320"/>
      <c r="I41" s="17"/>
      <c r="J41" s="16"/>
      <c r="K41" s="21"/>
      <c r="L41" s="463" t="s">
        <v>0</v>
      </c>
      <c r="M41" s="460"/>
      <c r="N41" s="449"/>
      <c r="O41" s="328"/>
      <c r="P41" s="16"/>
      <c r="Q41" s="16"/>
      <c r="R41" s="463" t="s">
        <v>1</v>
      </c>
      <c r="S41" s="449"/>
      <c r="T41" s="485"/>
      <c r="U41" s="328"/>
      <c r="V41" s="16"/>
      <c r="W41" s="16"/>
      <c r="X41" s="328"/>
      <c r="Y41" s="4"/>
    </row>
    <row r="42" spans="1:26" ht="20.25" customHeight="1">
      <c r="A42" s="16"/>
      <c r="B42" s="321"/>
      <c r="C42" s="17"/>
      <c r="D42" s="16"/>
      <c r="E42" s="18"/>
      <c r="F42" s="16"/>
      <c r="G42" s="21"/>
      <c r="H42" s="321"/>
      <c r="I42" s="17"/>
      <c r="J42" s="16"/>
      <c r="K42" s="16"/>
      <c r="L42" s="17"/>
      <c r="M42" s="16"/>
      <c r="N42" s="16"/>
      <c r="O42" s="337"/>
      <c r="P42" s="21"/>
      <c r="Q42" s="16"/>
      <c r="R42" s="17"/>
      <c r="S42" s="16"/>
      <c r="T42" s="18"/>
      <c r="U42" s="337"/>
      <c r="V42" s="21"/>
      <c r="W42" s="21"/>
      <c r="X42" s="328"/>
      <c r="Y42" s="4"/>
    </row>
    <row r="43" spans="1:26" ht="20.25" customHeight="1">
      <c r="A43" s="21"/>
      <c r="B43" s="450">
        <v>1</v>
      </c>
      <c r="C43" s="450"/>
      <c r="D43" s="21"/>
      <c r="E43" s="449">
        <v>2</v>
      </c>
      <c r="F43" s="449"/>
      <c r="G43" s="20"/>
      <c r="H43" s="449">
        <v>3</v>
      </c>
      <c r="I43" s="449"/>
      <c r="J43" s="21"/>
      <c r="K43" s="449">
        <v>4</v>
      </c>
      <c r="L43" s="449"/>
      <c r="M43" s="21"/>
      <c r="N43" s="449">
        <v>5</v>
      </c>
      <c r="O43" s="449"/>
      <c r="P43" s="20"/>
      <c r="Q43" s="450">
        <v>6</v>
      </c>
      <c r="R43" s="450"/>
      <c r="S43" s="21"/>
      <c r="T43" s="449">
        <v>7</v>
      </c>
      <c r="U43" s="449"/>
      <c r="V43" s="21"/>
      <c r="W43" s="449">
        <v>8</v>
      </c>
      <c r="X43" s="449"/>
    </row>
    <row r="44" spans="1:26" ht="20.25" customHeight="1">
      <c r="A44" s="194"/>
      <c r="B44" s="516" t="str">
        <f>組み合わせ一覧!C139</f>
        <v>清原サッカースポーツ少年団</v>
      </c>
      <c r="C44" s="516"/>
      <c r="D44" s="298"/>
      <c r="E44" s="521" t="str">
        <f>組み合わせ一覧!C141</f>
        <v>東那須野ＦＣフェニックス</v>
      </c>
      <c r="F44" s="521"/>
      <c r="G44" s="142"/>
      <c r="H44" s="498" t="str">
        <f>組み合わせ一覧!C143</f>
        <v>ＪスポーツＦＣ</v>
      </c>
      <c r="I44" s="498"/>
      <c r="J44" s="242"/>
      <c r="K44" s="502" t="str">
        <f>組み合わせ一覧!C145</f>
        <v>益子ＳＣ</v>
      </c>
      <c r="L44" s="502"/>
      <c r="M44" s="242"/>
      <c r="N44" s="522" t="str">
        <f>組み合わせ一覧!C147</f>
        <v>昭和戸祭・細谷サッカークラブ</v>
      </c>
      <c r="O44" s="522"/>
      <c r="P44" s="298"/>
      <c r="Q44" s="523" t="str">
        <f>組み合わせ一覧!C149</f>
        <v>緑が丘ＹＦＣサッカー教室</v>
      </c>
      <c r="R44" s="523"/>
      <c r="S44" s="62"/>
      <c r="T44" s="502" t="str">
        <f>組み合わせ一覧!C151</f>
        <v>ＦＣ　ＷＩＬＬＥ</v>
      </c>
      <c r="U44" s="502"/>
      <c r="V44" s="242"/>
      <c r="W44" s="513" t="str">
        <f>組み合わせ一覧!C153</f>
        <v>祖母井クラブ</v>
      </c>
      <c r="X44" s="513"/>
    </row>
    <row r="45" spans="1:26" ht="20.25" customHeight="1">
      <c r="A45" s="194"/>
      <c r="B45" s="516"/>
      <c r="C45" s="516"/>
      <c r="D45" s="297"/>
      <c r="E45" s="521"/>
      <c r="F45" s="521"/>
      <c r="G45" s="242"/>
      <c r="H45" s="498"/>
      <c r="I45" s="498"/>
      <c r="J45" s="62"/>
      <c r="K45" s="502"/>
      <c r="L45" s="502"/>
      <c r="M45" s="242"/>
      <c r="N45" s="522"/>
      <c r="O45" s="522"/>
      <c r="P45" s="297"/>
      <c r="Q45" s="523"/>
      <c r="R45" s="523"/>
      <c r="S45" s="242"/>
      <c r="T45" s="502"/>
      <c r="U45" s="502"/>
      <c r="V45" s="242"/>
      <c r="W45" s="513"/>
      <c r="X45" s="513"/>
      <c r="Y45" s="195"/>
      <c r="Z45" s="195"/>
    </row>
    <row r="46" spans="1:26" ht="20.25" customHeight="1">
      <c r="A46" s="194"/>
      <c r="B46" s="516"/>
      <c r="C46" s="516"/>
      <c r="D46" s="297"/>
      <c r="E46" s="521"/>
      <c r="F46" s="521"/>
      <c r="G46" s="242"/>
      <c r="H46" s="498"/>
      <c r="I46" s="498"/>
      <c r="J46" s="62"/>
      <c r="K46" s="502"/>
      <c r="L46" s="502"/>
      <c r="M46" s="242"/>
      <c r="N46" s="522"/>
      <c r="O46" s="522"/>
      <c r="P46" s="297"/>
      <c r="Q46" s="523"/>
      <c r="R46" s="523"/>
      <c r="S46" s="242"/>
      <c r="T46" s="502"/>
      <c r="U46" s="502"/>
      <c r="V46" s="242"/>
      <c r="W46" s="513"/>
      <c r="X46" s="513"/>
      <c r="Y46" s="195"/>
      <c r="Z46" s="195"/>
    </row>
    <row r="47" spans="1:26" ht="20.25" customHeight="1">
      <c r="A47" s="194"/>
      <c r="B47" s="516"/>
      <c r="C47" s="516"/>
      <c r="D47" s="297"/>
      <c r="E47" s="521"/>
      <c r="F47" s="521"/>
      <c r="G47" s="242"/>
      <c r="H47" s="498"/>
      <c r="I47" s="498"/>
      <c r="J47" s="62"/>
      <c r="K47" s="502"/>
      <c r="L47" s="502"/>
      <c r="M47" s="242"/>
      <c r="N47" s="522"/>
      <c r="O47" s="522"/>
      <c r="P47" s="297"/>
      <c r="Q47" s="523"/>
      <c r="R47" s="523"/>
      <c r="S47" s="242"/>
      <c r="T47" s="502"/>
      <c r="U47" s="502"/>
      <c r="V47" s="242"/>
      <c r="W47" s="513"/>
      <c r="X47" s="513"/>
      <c r="Y47" s="195"/>
      <c r="Z47" s="195"/>
    </row>
    <row r="48" spans="1:26" ht="20.25" customHeight="1">
      <c r="A48" s="194"/>
      <c r="B48" s="516"/>
      <c r="C48" s="516"/>
      <c r="D48" s="297"/>
      <c r="E48" s="521"/>
      <c r="F48" s="521"/>
      <c r="G48" s="242"/>
      <c r="H48" s="498"/>
      <c r="I48" s="498"/>
      <c r="J48" s="62"/>
      <c r="K48" s="502"/>
      <c r="L48" s="502"/>
      <c r="M48" s="242"/>
      <c r="N48" s="522"/>
      <c r="O48" s="522"/>
      <c r="P48" s="297"/>
      <c r="Q48" s="523"/>
      <c r="R48" s="523"/>
      <c r="S48" s="242"/>
      <c r="T48" s="502"/>
      <c r="U48" s="502"/>
      <c r="V48" s="242"/>
      <c r="W48" s="513"/>
      <c r="X48" s="513"/>
      <c r="Y48" s="195"/>
      <c r="Z48" s="195"/>
    </row>
    <row r="49" spans="1:26" ht="20.25" customHeight="1">
      <c r="A49" s="194"/>
      <c r="B49" s="516"/>
      <c r="C49" s="516"/>
      <c r="D49" s="297"/>
      <c r="E49" s="521"/>
      <c r="F49" s="521"/>
      <c r="G49" s="242"/>
      <c r="H49" s="498"/>
      <c r="I49" s="498"/>
      <c r="J49" s="62"/>
      <c r="K49" s="502"/>
      <c r="L49" s="502"/>
      <c r="M49" s="242"/>
      <c r="N49" s="522"/>
      <c r="O49" s="522"/>
      <c r="P49" s="297"/>
      <c r="Q49" s="523"/>
      <c r="R49" s="523"/>
      <c r="S49" s="242"/>
      <c r="T49" s="502"/>
      <c r="U49" s="502"/>
      <c r="V49" s="242"/>
      <c r="W49" s="513"/>
      <c r="X49" s="513"/>
      <c r="Y49" s="195"/>
      <c r="Z49" s="195"/>
    </row>
    <row r="50" spans="1:26" ht="20.25" customHeight="1">
      <c r="A50" s="194"/>
      <c r="B50" s="516"/>
      <c r="C50" s="516"/>
      <c r="D50" s="297"/>
      <c r="E50" s="521"/>
      <c r="F50" s="521"/>
      <c r="G50" s="242"/>
      <c r="H50" s="498"/>
      <c r="I50" s="498"/>
      <c r="J50" s="62"/>
      <c r="K50" s="502"/>
      <c r="L50" s="502"/>
      <c r="M50" s="242"/>
      <c r="N50" s="522"/>
      <c r="O50" s="522"/>
      <c r="P50" s="297"/>
      <c r="Q50" s="523"/>
      <c r="R50" s="523"/>
      <c r="S50" s="242"/>
      <c r="T50" s="502"/>
      <c r="U50" s="502"/>
      <c r="V50" s="242"/>
      <c r="W50" s="513"/>
      <c r="X50" s="513"/>
      <c r="Y50" s="195"/>
      <c r="Z50" s="195"/>
    </row>
    <row r="51" spans="1:26" ht="20.25" customHeight="1">
      <c r="A51" s="194"/>
      <c r="B51" s="516"/>
      <c r="C51" s="516"/>
      <c r="D51" s="297"/>
      <c r="E51" s="521"/>
      <c r="F51" s="521"/>
      <c r="G51" s="242"/>
      <c r="H51" s="498"/>
      <c r="I51" s="498"/>
      <c r="J51" s="62"/>
      <c r="K51" s="502"/>
      <c r="L51" s="502"/>
      <c r="M51" s="242"/>
      <c r="N51" s="522"/>
      <c r="O51" s="522"/>
      <c r="P51" s="297"/>
      <c r="Q51" s="523"/>
      <c r="R51" s="523"/>
      <c r="S51" s="242"/>
      <c r="T51" s="502"/>
      <c r="U51" s="502"/>
      <c r="V51" s="242"/>
      <c r="W51" s="513"/>
      <c r="X51" s="513"/>
      <c r="Y51" s="195"/>
      <c r="Z51" s="195"/>
    </row>
    <row r="52" spans="1:26" ht="20.25" customHeight="1">
      <c r="A52" s="194"/>
      <c r="B52" s="516"/>
      <c r="C52" s="516"/>
      <c r="D52" s="297"/>
      <c r="E52" s="521"/>
      <c r="F52" s="521"/>
      <c r="G52" s="242"/>
      <c r="H52" s="498"/>
      <c r="I52" s="498"/>
      <c r="J52" s="62"/>
      <c r="K52" s="502"/>
      <c r="L52" s="502"/>
      <c r="M52" s="242"/>
      <c r="N52" s="522"/>
      <c r="O52" s="522"/>
      <c r="P52" s="297"/>
      <c r="Q52" s="523"/>
      <c r="R52" s="523"/>
      <c r="S52" s="242"/>
      <c r="T52" s="502"/>
      <c r="U52" s="502"/>
      <c r="V52" s="242"/>
      <c r="W52" s="513"/>
      <c r="X52" s="513"/>
      <c r="Y52" s="195"/>
      <c r="Z52" s="195"/>
    </row>
    <row r="53" spans="1:26" ht="20.25" customHeight="1">
      <c r="A53" s="194"/>
      <c r="B53" s="516"/>
      <c r="C53" s="516"/>
      <c r="D53" s="297"/>
      <c r="E53" s="521"/>
      <c r="F53" s="521"/>
      <c r="G53" s="242"/>
      <c r="H53" s="498"/>
      <c r="I53" s="498"/>
      <c r="J53" s="62"/>
      <c r="K53" s="502"/>
      <c r="L53" s="502"/>
      <c r="M53" s="242"/>
      <c r="N53" s="522"/>
      <c r="O53" s="522"/>
      <c r="P53" s="297"/>
      <c r="Q53" s="523"/>
      <c r="R53" s="523"/>
      <c r="S53" s="242"/>
      <c r="T53" s="502"/>
      <c r="U53" s="502"/>
      <c r="V53" s="242"/>
      <c r="W53" s="513"/>
      <c r="X53" s="513"/>
      <c r="Y53" s="195"/>
      <c r="Z53" s="195"/>
    </row>
    <row r="54" spans="1:26" ht="20.25" customHeight="1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455" t="s">
        <v>294</v>
      </c>
      <c r="W54" s="455"/>
      <c r="X54" s="455"/>
      <c r="Y54" s="455"/>
      <c r="Z54" s="455"/>
    </row>
    <row r="55" spans="1:26" ht="20.25" customHeight="1">
      <c r="A55" s="450" t="s">
        <v>0</v>
      </c>
      <c r="B55" s="468">
        <v>0.375</v>
      </c>
      <c r="C55" s="468"/>
      <c r="D55" s="468"/>
      <c r="E55" s="509" t="str">
        <f>K44</f>
        <v>益子ＳＣ</v>
      </c>
      <c r="F55" s="509"/>
      <c r="G55" s="509"/>
      <c r="H55" s="509"/>
      <c r="I55" s="509"/>
      <c r="J55" s="454">
        <f>L55+L56</f>
        <v>0</v>
      </c>
      <c r="K55" s="457" t="s">
        <v>5</v>
      </c>
      <c r="L55" s="300">
        <v>0</v>
      </c>
      <c r="M55" s="300" t="s">
        <v>11</v>
      </c>
      <c r="N55" s="300">
        <v>2</v>
      </c>
      <c r="O55" s="457" t="s">
        <v>6</v>
      </c>
      <c r="P55" s="454">
        <f>N55+N56</f>
        <v>4</v>
      </c>
      <c r="Q55" s="496" t="str">
        <f>N44</f>
        <v>昭和戸祭・細谷サッカークラブ</v>
      </c>
      <c r="R55" s="496"/>
      <c r="S55" s="496"/>
      <c r="T55" s="496"/>
      <c r="U55" s="496"/>
      <c r="V55" s="454" t="s">
        <v>303</v>
      </c>
      <c r="W55" s="454"/>
      <c r="X55" s="454"/>
      <c r="Y55" s="454"/>
      <c r="Z55" s="454"/>
    </row>
    <row r="56" spans="1:26" ht="20.25" customHeight="1">
      <c r="A56" s="450"/>
      <c r="B56" s="468"/>
      <c r="C56" s="468"/>
      <c r="D56" s="468"/>
      <c r="E56" s="509"/>
      <c r="F56" s="509"/>
      <c r="G56" s="509"/>
      <c r="H56" s="509"/>
      <c r="I56" s="509"/>
      <c r="J56" s="454"/>
      <c r="K56" s="457"/>
      <c r="L56" s="300">
        <v>0</v>
      </c>
      <c r="M56" s="300" t="s">
        <v>11</v>
      </c>
      <c r="N56" s="300">
        <v>2</v>
      </c>
      <c r="O56" s="457"/>
      <c r="P56" s="454"/>
      <c r="Q56" s="496"/>
      <c r="R56" s="496"/>
      <c r="S56" s="496"/>
      <c r="T56" s="496"/>
      <c r="U56" s="496"/>
      <c r="V56" s="454"/>
      <c r="W56" s="454"/>
      <c r="X56" s="454"/>
      <c r="Y56" s="454"/>
      <c r="Z56" s="454"/>
    </row>
    <row r="57" spans="1:26" ht="20.25" customHeight="1">
      <c r="A57" s="14"/>
      <c r="B57" s="63"/>
      <c r="C57" s="63"/>
      <c r="D57" s="63"/>
      <c r="E57" s="193"/>
      <c r="F57" s="193"/>
      <c r="G57" s="193"/>
      <c r="H57" s="193"/>
      <c r="I57" s="193"/>
      <c r="J57" s="300"/>
      <c r="K57" s="301"/>
      <c r="L57" s="300"/>
      <c r="M57" s="300"/>
      <c r="N57" s="300"/>
      <c r="O57" s="301"/>
      <c r="P57" s="300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spans="1:26" ht="20.25" customHeight="1">
      <c r="A58" s="450" t="s">
        <v>1</v>
      </c>
      <c r="B58" s="468">
        <v>0.40972222222222227</v>
      </c>
      <c r="C58" s="468"/>
      <c r="D58" s="468"/>
      <c r="E58" s="520" t="str">
        <f>Q44</f>
        <v>緑が丘ＹＦＣサッカー教室</v>
      </c>
      <c r="F58" s="520"/>
      <c r="G58" s="520"/>
      <c r="H58" s="520"/>
      <c r="I58" s="520"/>
      <c r="J58" s="454">
        <f>L58+L59</f>
        <v>0</v>
      </c>
      <c r="K58" s="457" t="s">
        <v>5</v>
      </c>
      <c r="L58" s="300">
        <v>0</v>
      </c>
      <c r="M58" s="300" t="s">
        <v>11</v>
      </c>
      <c r="N58" s="300">
        <v>0</v>
      </c>
      <c r="O58" s="457" t="s">
        <v>6</v>
      </c>
      <c r="P58" s="454">
        <f>N58+N59</f>
        <v>1</v>
      </c>
      <c r="Q58" s="491" t="str">
        <f>T44</f>
        <v>ＦＣ　ＷＩＬＬＥ</v>
      </c>
      <c r="R58" s="491"/>
      <c r="S58" s="491"/>
      <c r="T58" s="491"/>
      <c r="U58" s="491"/>
      <c r="V58" s="454" t="s">
        <v>304</v>
      </c>
      <c r="W58" s="454"/>
      <c r="X58" s="454"/>
      <c r="Y58" s="454"/>
      <c r="Z58" s="454"/>
    </row>
    <row r="59" spans="1:26" ht="20.25" customHeight="1">
      <c r="A59" s="450"/>
      <c r="B59" s="468"/>
      <c r="C59" s="468"/>
      <c r="D59" s="468"/>
      <c r="E59" s="520"/>
      <c r="F59" s="520"/>
      <c r="G59" s="520"/>
      <c r="H59" s="520"/>
      <c r="I59" s="520"/>
      <c r="J59" s="454"/>
      <c r="K59" s="457"/>
      <c r="L59" s="300">
        <v>0</v>
      </c>
      <c r="M59" s="300" t="s">
        <v>11</v>
      </c>
      <c r="N59" s="300">
        <v>1</v>
      </c>
      <c r="O59" s="457"/>
      <c r="P59" s="454"/>
      <c r="Q59" s="491"/>
      <c r="R59" s="491"/>
      <c r="S59" s="491"/>
      <c r="T59" s="491"/>
      <c r="U59" s="491"/>
      <c r="V59" s="454"/>
      <c r="W59" s="454"/>
      <c r="X59" s="454"/>
      <c r="Y59" s="454"/>
      <c r="Z59" s="454"/>
    </row>
    <row r="60" spans="1:26" ht="20.25" customHeight="1">
      <c r="A60" s="14"/>
      <c r="C60" s="12"/>
      <c r="D60" s="12"/>
      <c r="E60" s="13"/>
      <c r="F60" s="13"/>
      <c r="G60" s="13"/>
      <c r="H60" s="13"/>
      <c r="I60" s="13"/>
      <c r="J60" s="300"/>
      <c r="K60" s="301"/>
      <c r="L60" s="300"/>
      <c r="M60" s="300"/>
      <c r="N60" s="300"/>
      <c r="O60" s="301"/>
      <c r="P60" s="300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spans="1:26" ht="20.25" customHeight="1">
      <c r="A61" s="450" t="s">
        <v>2</v>
      </c>
      <c r="B61" s="468">
        <v>0.44444444444444442</v>
      </c>
      <c r="C61" s="468"/>
      <c r="D61" s="468"/>
      <c r="E61" s="518" t="str">
        <f>B44</f>
        <v>清原サッカースポーツ少年団</v>
      </c>
      <c r="F61" s="518"/>
      <c r="G61" s="518"/>
      <c r="H61" s="518"/>
      <c r="I61" s="518"/>
      <c r="J61" s="454">
        <f>L61+L62</f>
        <v>5</v>
      </c>
      <c r="K61" s="457" t="s">
        <v>5</v>
      </c>
      <c r="L61" s="300">
        <v>3</v>
      </c>
      <c r="M61" s="300" t="s">
        <v>11</v>
      </c>
      <c r="N61" s="300">
        <v>1</v>
      </c>
      <c r="O61" s="457" t="s">
        <v>6</v>
      </c>
      <c r="P61" s="454">
        <f>N61+N62</f>
        <v>2</v>
      </c>
      <c r="Q61" s="519" t="str">
        <f>E44</f>
        <v>東那須野ＦＣフェニックス</v>
      </c>
      <c r="R61" s="519"/>
      <c r="S61" s="519"/>
      <c r="T61" s="519"/>
      <c r="U61" s="519"/>
      <c r="V61" s="454" t="s">
        <v>295</v>
      </c>
      <c r="W61" s="454"/>
      <c r="X61" s="454"/>
      <c r="Y61" s="454"/>
      <c r="Z61" s="454"/>
    </row>
    <row r="62" spans="1:26" ht="20.25" customHeight="1">
      <c r="A62" s="450"/>
      <c r="B62" s="468"/>
      <c r="C62" s="468"/>
      <c r="D62" s="468"/>
      <c r="E62" s="518"/>
      <c r="F62" s="518"/>
      <c r="G62" s="518"/>
      <c r="H62" s="518"/>
      <c r="I62" s="518"/>
      <c r="J62" s="454"/>
      <c r="K62" s="457"/>
      <c r="L62" s="300">
        <v>2</v>
      </c>
      <c r="M62" s="300" t="s">
        <v>11</v>
      </c>
      <c r="N62" s="300">
        <v>1</v>
      </c>
      <c r="O62" s="457"/>
      <c r="P62" s="454"/>
      <c r="Q62" s="519"/>
      <c r="R62" s="519"/>
      <c r="S62" s="519"/>
      <c r="T62" s="519"/>
      <c r="U62" s="519"/>
      <c r="V62" s="454"/>
      <c r="W62" s="454"/>
      <c r="X62" s="454"/>
      <c r="Y62" s="454"/>
      <c r="Z62" s="454"/>
    </row>
    <row r="63" spans="1:26" ht="20.25" customHeight="1">
      <c r="A63" s="14"/>
      <c r="C63" s="12"/>
      <c r="D63" s="12"/>
      <c r="E63" s="13"/>
      <c r="F63" s="13"/>
      <c r="G63" s="13"/>
      <c r="H63" s="13"/>
      <c r="I63" s="13"/>
      <c r="J63" s="300"/>
      <c r="K63" s="301"/>
      <c r="L63" s="300"/>
      <c r="M63" s="300"/>
      <c r="N63" s="300"/>
      <c r="O63" s="301"/>
      <c r="P63" s="300"/>
      <c r="Q63" s="13"/>
      <c r="R63" s="13"/>
      <c r="S63" s="13"/>
      <c r="T63" s="13"/>
      <c r="U63" s="13"/>
      <c r="V63" s="239"/>
      <c r="W63" s="239"/>
      <c r="X63" s="239"/>
      <c r="Y63" s="239"/>
      <c r="Z63" s="239"/>
    </row>
    <row r="64" spans="1:26" ht="20.25" customHeight="1">
      <c r="A64" s="450" t="s">
        <v>3</v>
      </c>
      <c r="B64" s="468">
        <v>0.47916666666666669</v>
      </c>
      <c r="C64" s="468"/>
      <c r="D64" s="468"/>
      <c r="E64" s="469" t="str">
        <f>H44</f>
        <v>ＪスポーツＦＣ</v>
      </c>
      <c r="F64" s="469"/>
      <c r="G64" s="469"/>
      <c r="H64" s="469"/>
      <c r="I64" s="469"/>
      <c r="J64" s="454">
        <f>L64+L65</f>
        <v>2</v>
      </c>
      <c r="K64" s="457" t="s">
        <v>5</v>
      </c>
      <c r="L64" s="300">
        <v>0</v>
      </c>
      <c r="M64" s="300" t="s">
        <v>11</v>
      </c>
      <c r="N64" s="300">
        <v>1</v>
      </c>
      <c r="O64" s="457" t="s">
        <v>6</v>
      </c>
      <c r="P64" s="454">
        <f>N64+N65</f>
        <v>1</v>
      </c>
      <c r="Q64" s="517" t="str">
        <f>Q55</f>
        <v>昭和戸祭・細谷サッカークラブ</v>
      </c>
      <c r="R64" s="517"/>
      <c r="S64" s="517"/>
      <c r="T64" s="517"/>
      <c r="U64" s="517"/>
      <c r="V64" s="454" t="s">
        <v>305</v>
      </c>
      <c r="W64" s="454"/>
      <c r="X64" s="454"/>
      <c r="Y64" s="454"/>
      <c r="Z64" s="454"/>
    </row>
    <row r="65" spans="1:26" ht="20.25" customHeight="1">
      <c r="A65" s="450"/>
      <c r="B65" s="468"/>
      <c r="C65" s="468"/>
      <c r="D65" s="468"/>
      <c r="E65" s="469"/>
      <c r="F65" s="469"/>
      <c r="G65" s="469"/>
      <c r="H65" s="469"/>
      <c r="I65" s="469"/>
      <c r="J65" s="454"/>
      <c r="K65" s="457"/>
      <c r="L65" s="300">
        <v>2</v>
      </c>
      <c r="M65" s="300" t="s">
        <v>11</v>
      </c>
      <c r="N65" s="300">
        <v>0</v>
      </c>
      <c r="O65" s="457"/>
      <c r="P65" s="454"/>
      <c r="Q65" s="517"/>
      <c r="R65" s="517"/>
      <c r="S65" s="517"/>
      <c r="T65" s="517"/>
      <c r="U65" s="517"/>
      <c r="V65" s="454"/>
      <c r="W65" s="454"/>
      <c r="X65" s="454"/>
      <c r="Y65" s="454"/>
      <c r="Z65" s="454"/>
    </row>
    <row r="66" spans="1:26" s="4" customFormat="1" ht="20.25" customHeight="1">
      <c r="B66" s="64"/>
      <c r="J66" s="154"/>
      <c r="K66" s="154"/>
      <c r="L66" s="154"/>
      <c r="M66" s="154"/>
      <c r="N66" s="154"/>
      <c r="O66" s="154"/>
      <c r="P66" s="154"/>
      <c r="V66" s="238"/>
      <c r="W66" s="238"/>
      <c r="X66" s="238"/>
      <c r="Y66" s="238"/>
      <c r="Z66" s="238"/>
    </row>
    <row r="67" spans="1:26" ht="20.25" customHeight="1">
      <c r="A67" s="450" t="s">
        <v>4</v>
      </c>
      <c r="B67" s="468">
        <v>0.51388888888888895</v>
      </c>
      <c r="C67" s="468"/>
      <c r="D67" s="468"/>
      <c r="E67" s="494" t="str">
        <f>Q58</f>
        <v>ＦＣ　ＷＩＬＬＥ</v>
      </c>
      <c r="F67" s="494"/>
      <c r="G67" s="494"/>
      <c r="H67" s="494"/>
      <c r="I67" s="494"/>
      <c r="J67" s="454">
        <f>L67+L68</f>
        <v>0</v>
      </c>
      <c r="K67" s="457" t="s">
        <v>5</v>
      </c>
      <c r="L67" s="300">
        <v>0</v>
      </c>
      <c r="M67" s="300" t="s">
        <v>11</v>
      </c>
      <c r="N67" s="300">
        <v>7</v>
      </c>
      <c r="O67" s="457" t="s">
        <v>6</v>
      </c>
      <c r="P67" s="454">
        <f>N67+N68</f>
        <v>11</v>
      </c>
      <c r="Q67" s="491" t="str">
        <f>W44</f>
        <v>祖母井クラブ</v>
      </c>
      <c r="R67" s="491"/>
      <c r="S67" s="491"/>
      <c r="T67" s="491"/>
      <c r="U67" s="491"/>
      <c r="V67" s="454" t="s">
        <v>306</v>
      </c>
      <c r="W67" s="454"/>
      <c r="X67" s="454"/>
      <c r="Y67" s="454"/>
      <c r="Z67" s="454"/>
    </row>
    <row r="68" spans="1:26" ht="20.25" customHeight="1">
      <c r="A68" s="450"/>
      <c r="B68" s="468"/>
      <c r="C68" s="468"/>
      <c r="D68" s="468"/>
      <c r="E68" s="494"/>
      <c r="F68" s="494"/>
      <c r="G68" s="494"/>
      <c r="H68" s="494"/>
      <c r="I68" s="494"/>
      <c r="J68" s="454"/>
      <c r="K68" s="457"/>
      <c r="L68" s="300">
        <v>0</v>
      </c>
      <c r="M68" s="300" t="s">
        <v>11</v>
      </c>
      <c r="N68" s="300">
        <v>4</v>
      </c>
      <c r="O68" s="457"/>
      <c r="P68" s="454"/>
      <c r="Q68" s="491"/>
      <c r="R68" s="491"/>
      <c r="S68" s="491"/>
      <c r="T68" s="491"/>
      <c r="U68" s="491"/>
      <c r="V68" s="454"/>
      <c r="W68" s="454"/>
      <c r="X68" s="454"/>
      <c r="Y68" s="454"/>
      <c r="Z68" s="454"/>
    </row>
  </sheetData>
  <mergeCells count="142">
    <mergeCell ref="E1:H1"/>
    <mergeCell ref="K1:N1"/>
    <mergeCell ref="P1:R1"/>
    <mergeCell ref="T1:Y1"/>
    <mergeCell ref="C4:G4"/>
    <mergeCell ref="M4:Q4"/>
    <mergeCell ref="U4:W4"/>
    <mergeCell ref="F6:H6"/>
    <mergeCell ref="L6:N6"/>
    <mergeCell ref="B8:C8"/>
    <mergeCell ref="E8:F8"/>
    <mergeCell ref="H8:I8"/>
    <mergeCell ref="K8:L8"/>
    <mergeCell ref="N8:O8"/>
    <mergeCell ref="Q8:R8"/>
    <mergeCell ref="T8:U8"/>
    <mergeCell ref="W8:X8"/>
    <mergeCell ref="B9:C18"/>
    <mergeCell ref="E9:F18"/>
    <mergeCell ref="H9:I18"/>
    <mergeCell ref="K9:L18"/>
    <mergeCell ref="N9:O18"/>
    <mergeCell ref="Q9:R18"/>
    <mergeCell ref="T9:U18"/>
    <mergeCell ref="W9:X18"/>
    <mergeCell ref="V19:Z19"/>
    <mergeCell ref="A20:A21"/>
    <mergeCell ref="B20:D21"/>
    <mergeCell ref="E20:I21"/>
    <mergeCell ref="J20:J21"/>
    <mergeCell ref="K20:K21"/>
    <mergeCell ref="O20:O21"/>
    <mergeCell ref="P20:P21"/>
    <mergeCell ref="Q20:U21"/>
    <mergeCell ref="V20:Z21"/>
    <mergeCell ref="A24:A25"/>
    <mergeCell ref="B24:D25"/>
    <mergeCell ref="E24:I25"/>
    <mergeCell ref="J24:J25"/>
    <mergeCell ref="K24:K25"/>
    <mergeCell ref="O24:O25"/>
    <mergeCell ref="P24:P25"/>
    <mergeCell ref="Q24:U25"/>
    <mergeCell ref="V24:Z25"/>
    <mergeCell ref="A27:A28"/>
    <mergeCell ref="B27:D28"/>
    <mergeCell ref="E27:I28"/>
    <mergeCell ref="J27:J28"/>
    <mergeCell ref="K27:K28"/>
    <mergeCell ref="O27:O28"/>
    <mergeCell ref="P27:P28"/>
    <mergeCell ref="Q27:U28"/>
    <mergeCell ref="V27:Z28"/>
    <mergeCell ref="A30:A31"/>
    <mergeCell ref="B30:D31"/>
    <mergeCell ref="E30:I31"/>
    <mergeCell ref="J30:J31"/>
    <mergeCell ref="K30:K31"/>
    <mergeCell ref="O30:O31"/>
    <mergeCell ref="P30:P31"/>
    <mergeCell ref="Q30:U31"/>
    <mergeCell ref="V30:Z31"/>
    <mergeCell ref="A33:A34"/>
    <mergeCell ref="B33:D34"/>
    <mergeCell ref="E33:I34"/>
    <mergeCell ref="J33:J34"/>
    <mergeCell ref="K33:K34"/>
    <mergeCell ref="O33:O34"/>
    <mergeCell ref="P33:P34"/>
    <mergeCell ref="Q33:U34"/>
    <mergeCell ref="V33:Z34"/>
    <mergeCell ref="E36:H36"/>
    <mergeCell ref="K36:N36"/>
    <mergeCell ref="P36:R36"/>
    <mergeCell ref="T36:Y36"/>
    <mergeCell ref="C39:E39"/>
    <mergeCell ref="I39:M39"/>
    <mergeCell ref="S39:W39"/>
    <mergeCell ref="L41:N41"/>
    <mergeCell ref="R41:T41"/>
    <mergeCell ref="B43:C43"/>
    <mergeCell ref="E43:F43"/>
    <mergeCell ref="H43:I43"/>
    <mergeCell ref="K43:L43"/>
    <mergeCell ref="N43:O43"/>
    <mergeCell ref="Q43:R43"/>
    <mergeCell ref="T43:U43"/>
    <mergeCell ref="W43:X43"/>
    <mergeCell ref="B44:C53"/>
    <mergeCell ref="E44:F53"/>
    <mergeCell ref="H44:I53"/>
    <mergeCell ref="K44:L53"/>
    <mergeCell ref="N44:O53"/>
    <mergeCell ref="Q44:R53"/>
    <mergeCell ref="T44:U53"/>
    <mergeCell ref="W44:X53"/>
    <mergeCell ref="V54:Z54"/>
    <mergeCell ref="A55:A56"/>
    <mergeCell ref="B55:D56"/>
    <mergeCell ref="E55:I56"/>
    <mergeCell ref="J55:J56"/>
    <mergeCell ref="K55:K56"/>
    <mergeCell ref="O55:O56"/>
    <mergeCell ref="P55:P56"/>
    <mergeCell ref="Q55:U56"/>
    <mergeCell ref="V55:Z56"/>
    <mergeCell ref="A58:A59"/>
    <mergeCell ref="B58:D59"/>
    <mergeCell ref="E58:I59"/>
    <mergeCell ref="J58:J59"/>
    <mergeCell ref="K58:K59"/>
    <mergeCell ref="O58:O59"/>
    <mergeCell ref="P58:P59"/>
    <mergeCell ref="Q58:U59"/>
    <mergeCell ref="V58:Z59"/>
    <mergeCell ref="A61:A62"/>
    <mergeCell ref="B61:D62"/>
    <mergeCell ref="E61:I62"/>
    <mergeCell ref="J61:J62"/>
    <mergeCell ref="K61:K62"/>
    <mergeCell ref="O61:O62"/>
    <mergeCell ref="P61:P62"/>
    <mergeCell ref="Q61:U62"/>
    <mergeCell ref="V61:Z62"/>
    <mergeCell ref="A64:A65"/>
    <mergeCell ref="B64:D65"/>
    <mergeCell ref="E64:I65"/>
    <mergeCell ref="J64:J65"/>
    <mergeCell ref="K64:K65"/>
    <mergeCell ref="O64:O65"/>
    <mergeCell ref="P64:P65"/>
    <mergeCell ref="Q64:U65"/>
    <mergeCell ref="V64:Z65"/>
    <mergeCell ref="A67:A68"/>
    <mergeCell ref="B67:D68"/>
    <mergeCell ref="E67:I68"/>
    <mergeCell ref="J67:J68"/>
    <mergeCell ref="K67:K68"/>
    <mergeCell ref="O67:O68"/>
    <mergeCell ref="P67:P68"/>
    <mergeCell ref="Q67:U68"/>
    <mergeCell ref="V67:Z68"/>
  </mergeCells>
  <phoneticPr fontId="2"/>
  <printOptions horizontalCentered="1" verticalCentered="1"/>
  <pageMargins left="0.78740157480314965" right="0.59055118110236227" top="0.98425196850393704" bottom="0.98425196850393704" header="0.51181102362204722" footer="0.51181102362204722"/>
  <pageSetup paperSize="9" scale="52" orientation="portrait" horizontalDpi="360" verticalDpi="36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68"/>
  <sheetViews>
    <sheetView view="pageBreakPreview" zoomScaleNormal="100" zoomScaleSheetLayoutView="100" workbookViewId="0"/>
  </sheetViews>
  <sheetFormatPr defaultRowHeight="13.2"/>
  <cols>
    <col min="1" max="27" width="5.6640625" customWidth="1"/>
  </cols>
  <sheetData>
    <row r="1" spans="1:26" ht="20.25" customHeight="1">
      <c r="A1" s="140" t="s">
        <v>208</v>
      </c>
      <c r="B1" s="140"/>
      <c r="C1" s="140"/>
      <c r="D1" s="140"/>
      <c r="E1" s="471">
        <f>組み合わせ一覧!B9</f>
        <v>44870</v>
      </c>
      <c r="F1" s="472"/>
      <c r="G1" s="472"/>
      <c r="H1" s="472"/>
      <c r="I1" s="140"/>
      <c r="J1" s="140"/>
      <c r="K1" s="472" t="s">
        <v>209</v>
      </c>
      <c r="L1" s="472"/>
      <c r="M1" s="472"/>
      <c r="N1" s="472"/>
      <c r="O1" s="7"/>
      <c r="P1" s="472" t="s">
        <v>329</v>
      </c>
      <c r="Q1" s="472"/>
      <c r="R1" s="472"/>
      <c r="S1" s="46"/>
      <c r="T1" s="478" t="str">
        <f>組み合わせ一覧!AW139</f>
        <v>佐野市運動公園ハートフル保険フィールド（第2多目的球技場）A</v>
      </c>
      <c r="U1" s="478"/>
      <c r="V1" s="478"/>
      <c r="W1" s="478"/>
      <c r="X1" s="478"/>
      <c r="Y1" s="478"/>
    </row>
    <row r="2" spans="1:26" ht="20.25" customHeight="1">
      <c r="A2" s="4"/>
      <c r="B2" s="4"/>
      <c r="C2" s="4"/>
      <c r="D2" s="4"/>
      <c r="E2" s="4"/>
      <c r="F2" s="4"/>
      <c r="G2" s="4"/>
      <c r="H2" s="4"/>
      <c r="I2" s="240"/>
      <c r="J2" s="240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0.25" customHeight="1" thickBot="1">
      <c r="A3" s="16"/>
      <c r="B3" s="16"/>
      <c r="C3" s="322"/>
      <c r="D3" s="322"/>
      <c r="E3" s="323"/>
      <c r="F3" s="16"/>
      <c r="G3" s="16"/>
      <c r="H3" s="16"/>
      <c r="I3" s="4"/>
      <c r="J3" s="16"/>
      <c r="K3" s="16"/>
      <c r="L3" s="16"/>
      <c r="M3" s="16"/>
      <c r="N3" s="319"/>
      <c r="O3" s="327"/>
      <c r="P3" s="322"/>
      <c r="Q3" s="322"/>
      <c r="R3" s="16"/>
      <c r="S3" s="16"/>
      <c r="T3" s="16"/>
      <c r="U3" s="347"/>
      <c r="V3" s="16"/>
      <c r="W3" s="16"/>
      <c r="X3" s="16"/>
      <c r="Y3" s="16"/>
      <c r="Z3" s="16"/>
    </row>
    <row r="4" spans="1:26" ht="20.25" customHeight="1" thickTop="1">
      <c r="A4" s="16"/>
      <c r="B4" s="336"/>
      <c r="C4" s="449" t="s">
        <v>3</v>
      </c>
      <c r="D4" s="449"/>
      <c r="E4" s="449"/>
      <c r="F4" s="460"/>
      <c r="G4" s="460"/>
      <c r="H4" s="328"/>
      <c r="I4" s="154"/>
      <c r="J4" s="16"/>
      <c r="K4" s="21"/>
      <c r="L4" s="320"/>
      <c r="M4" s="463" t="s">
        <v>4</v>
      </c>
      <c r="N4" s="460"/>
      <c r="O4" s="449"/>
      <c r="P4" s="449"/>
      <c r="Q4" s="449"/>
      <c r="R4" s="337"/>
      <c r="S4" s="21"/>
      <c r="T4" s="336"/>
      <c r="U4" s="463" t="s">
        <v>2</v>
      </c>
      <c r="V4" s="460"/>
      <c r="W4" s="461"/>
      <c r="X4" s="21"/>
      <c r="Y4" s="21"/>
      <c r="Z4" s="16"/>
    </row>
    <row r="5" spans="1:26" ht="20.25" customHeight="1" thickBot="1">
      <c r="A5" s="16"/>
      <c r="B5" s="340"/>
      <c r="C5" s="16"/>
      <c r="D5" s="16"/>
      <c r="E5" s="21"/>
      <c r="F5" s="322"/>
      <c r="G5" s="350"/>
      <c r="H5" s="318"/>
      <c r="I5" s="142"/>
      <c r="J5" s="16"/>
      <c r="K5" s="16"/>
      <c r="L5" s="347"/>
      <c r="M5" s="16"/>
      <c r="N5" s="16"/>
      <c r="O5" s="16"/>
      <c r="P5" s="16"/>
      <c r="Q5" s="16"/>
      <c r="R5" s="328"/>
      <c r="S5" s="16"/>
      <c r="T5" s="340"/>
      <c r="U5" s="26"/>
      <c r="V5" s="16"/>
      <c r="W5" s="18"/>
      <c r="X5" s="16"/>
      <c r="Y5" s="16"/>
      <c r="Z5" s="16"/>
    </row>
    <row r="6" spans="1:26" ht="20.25" customHeight="1" thickTop="1">
      <c r="A6" s="16"/>
      <c r="B6" s="340"/>
      <c r="C6" s="16"/>
      <c r="D6" s="16"/>
      <c r="E6" s="340"/>
      <c r="F6" s="463" t="s">
        <v>0</v>
      </c>
      <c r="G6" s="460"/>
      <c r="H6" s="461"/>
      <c r="I6" s="16"/>
      <c r="J6" s="16"/>
      <c r="K6" s="340"/>
      <c r="L6" s="463" t="s">
        <v>1</v>
      </c>
      <c r="M6" s="460"/>
      <c r="N6" s="461"/>
      <c r="O6" s="16"/>
      <c r="P6" s="16"/>
      <c r="Q6" s="16"/>
      <c r="R6" s="328"/>
      <c r="S6" s="16"/>
      <c r="T6" s="340"/>
      <c r="U6" s="225"/>
      <c r="V6" s="16"/>
      <c r="W6" s="18"/>
      <c r="X6" s="16"/>
      <c r="Y6" s="16"/>
      <c r="Z6" s="16"/>
    </row>
    <row r="7" spans="1:26" ht="20.25" customHeight="1">
      <c r="A7" s="16"/>
      <c r="B7" s="340"/>
      <c r="C7" s="16"/>
      <c r="D7" s="16"/>
      <c r="E7" s="340"/>
      <c r="F7" s="17"/>
      <c r="G7" s="16"/>
      <c r="H7" s="18"/>
      <c r="I7" s="21"/>
      <c r="J7" s="21"/>
      <c r="K7" s="340"/>
      <c r="L7" s="17"/>
      <c r="M7" s="16"/>
      <c r="N7" s="18"/>
      <c r="O7" s="16"/>
      <c r="P7" s="21"/>
      <c r="Q7" s="21"/>
      <c r="R7" s="328"/>
      <c r="S7" s="16"/>
      <c r="T7" s="340"/>
      <c r="U7" s="17"/>
      <c r="V7" s="16"/>
      <c r="W7" s="18"/>
      <c r="X7" s="16"/>
      <c r="Y7" s="16"/>
      <c r="Z7" s="16"/>
    </row>
    <row r="8" spans="1:26" ht="20.25" customHeight="1">
      <c r="B8" s="449">
        <v>1</v>
      </c>
      <c r="C8" s="449"/>
      <c r="D8" s="21"/>
      <c r="E8" s="449">
        <v>2</v>
      </c>
      <c r="F8" s="449"/>
      <c r="G8" s="21"/>
      <c r="H8" s="449">
        <v>3</v>
      </c>
      <c r="I8" s="449"/>
      <c r="J8" s="20"/>
      <c r="K8" s="450">
        <v>4</v>
      </c>
      <c r="L8" s="450"/>
      <c r="M8" s="21"/>
      <c r="N8" s="449">
        <v>5</v>
      </c>
      <c r="O8" s="449"/>
      <c r="P8" s="21"/>
      <c r="Q8" s="449">
        <v>6</v>
      </c>
      <c r="R8" s="449"/>
      <c r="S8" s="21"/>
      <c r="T8" s="449">
        <v>7</v>
      </c>
      <c r="U8" s="449"/>
      <c r="V8" s="21"/>
      <c r="W8" s="449">
        <v>8</v>
      </c>
      <c r="X8" s="449"/>
      <c r="Y8" s="21"/>
      <c r="Z8" s="21"/>
    </row>
    <row r="9" spans="1:26" ht="20.25" customHeight="1">
      <c r="B9" s="498" t="str">
        <f>組み合わせ一覧!AV153</f>
        <v>ＦＣみらい　Ｐ</v>
      </c>
      <c r="C9" s="498"/>
      <c r="D9" s="62"/>
      <c r="E9" s="502" t="str">
        <f>組み合わせ一覧!AV151</f>
        <v>栃木ユナイテッド</v>
      </c>
      <c r="F9" s="502"/>
      <c r="G9" s="242"/>
      <c r="H9" s="502" t="str">
        <f>組み合わせ一覧!AV149</f>
        <v>葛生ＦＣ</v>
      </c>
      <c r="I9" s="502"/>
      <c r="J9" s="142"/>
      <c r="K9" s="522" t="str">
        <f>組み合わせ一覧!AV147</f>
        <v>宇都宮フットボールクラブジュニア</v>
      </c>
      <c r="L9" s="522"/>
      <c r="M9" s="242"/>
      <c r="N9" s="523" t="str">
        <f>組み合わせ一覧!AV145</f>
        <v>国本ジュニアサッカークラブ</v>
      </c>
      <c r="O9" s="523"/>
      <c r="P9" s="242"/>
      <c r="Q9" s="498" t="str">
        <f>組み合わせ一覧!AV143</f>
        <v>今市ＦＣプログレス</v>
      </c>
      <c r="R9" s="498"/>
      <c r="S9" s="242"/>
      <c r="T9" s="512" t="str">
        <f>組み合わせ一覧!AV141</f>
        <v>ヴェルフェ矢板Ｕ－１２・ｂｌａｎｃ</v>
      </c>
      <c r="U9" s="512"/>
      <c r="V9" s="62"/>
      <c r="W9" s="521" t="str">
        <f>組み合わせ一覧!AV139</f>
        <v>ともぞうサッカークラブ　Ｂ</v>
      </c>
      <c r="X9" s="521"/>
      <c r="Y9" s="195"/>
      <c r="Z9" s="195"/>
    </row>
    <row r="10" spans="1:26" ht="20.25" customHeight="1">
      <c r="A10" s="62"/>
      <c r="B10" s="498"/>
      <c r="C10" s="498"/>
      <c r="D10" s="242"/>
      <c r="E10" s="502"/>
      <c r="F10" s="502"/>
      <c r="G10" s="242"/>
      <c r="H10" s="502"/>
      <c r="I10" s="502"/>
      <c r="J10" s="62"/>
      <c r="K10" s="522"/>
      <c r="L10" s="522"/>
      <c r="M10" s="242"/>
      <c r="N10" s="523"/>
      <c r="O10" s="523"/>
      <c r="P10" s="62"/>
      <c r="Q10" s="498"/>
      <c r="R10" s="498"/>
      <c r="S10" s="242"/>
      <c r="T10" s="512"/>
      <c r="U10" s="512"/>
      <c r="V10" s="242"/>
      <c r="W10" s="521"/>
      <c r="X10" s="521"/>
      <c r="Y10" s="195"/>
      <c r="Z10" s="195"/>
    </row>
    <row r="11" spans="1:26" ht="20.25" customHeight="1">
      <c r="A11" s="62"/>
      <c r="B11" s="498"/>
      <c r="C11" s="498"/>
      <c r="D11" s="242"/>
      <c r="E11" s="502"/>
      <c r="F11" s="502"/>
      <c r="G11" s="242"/>
      <c r="H11" s="502"/>
      <c r="I11" s="502"/>
      <c r="J11" s="62"/>
      <c r="K11" s="522"/>
      <c r="L11" s="522"/>
      <c r="M11" s="242"/>
      <c r="N11" s="523"/>
      <c r="O11" s="523"/>
      <c r="P11" s="62"/>
      <c r="Q11" s="498"/>
      <c r="R11" s="498"/>
      <c r="S11" s="242"/>
      <c r="T11" s="512"/>
      <c r="U11" s="512"/>
      <c r="V11" s="242"/>
      <c r="W11" s="521"/>
      <c r="X11" s="521"/>
      <c r="Y11" s="195"/>
      <c r="Z11" s="195"/>
    </row>
    <row r="12" spans="1:26" ht="20.25" customHeight="1">
      <c r="A12" s="62"/>
      <c r="B12" s="498"/>
      <c r="C12" s="498"/>
      <c r="D12" s="242"/>
      <c r="E12" s="502"/>
      <c r="F12" s="502"/>
      <c r="G12" s="242"/>
      <c r="H12" s="502"/>
      <c r="I12" s="502"/>
      <c r="J12" s="62"/>
      <c r="K12" s="522"/>
      <c r="L12" s="522"/>
      <c r="M12" s="242"/>
      <c r="N12" s="523"/>
      <c r="O12" s="523"/>
      <c r="P12" s="62"/>
      <c r="Q12" s="498"/>
      <c r="R12" s="498"/>
      <c r="S12" s="242"/>
      <c r="T12" s="512"/>
      <c r="U12" s="512"/>
      <c r="V12" s="242"/>
      <c r="W12" s="521"/>
      <c r="X12" s="521"/>
      <c r="Y12" s="195"/>
      <c r="Z12" s="195"/>
    </row>
    <row r="13" spans="1:26" ht="20.25" customHeight="1">
      <c r="A13" s="62"/>
      <c r="B13" s="498"/>
      <c r="C13" s="498"/>
      <c r="D13" s="242"/>
      <c r="E13" s="502"/>
      <c r="F13" s="502"/>
      <c r="G13" s="242"/>
      <c r="H13" s="502"/>
      <c r="I13" s="502"/>
      <c r="J13" s="62"/>
      <c r="K13" s="522"/>
      <c r="L13" s="522"/>
      <c r="M13" s="242"/>
      <c r="N13" s="523"/>
      <c r="O13" s="523"/>
      <c r="P13" s="62"/>
      <c r="Q13" s="498"/>
      <c r="R13" s="498"/>
      <c r="S13" s="242"/>
      <c r="T13" s="512"/>
      <c r="U13" s="512"/>
      <c r="V13" s="242"/>
      <c r="W13" s="521"/>
      <c r="X13" s="521"/>
      <c r="Y13" s="195"/>
      <c r="Z13" s="195"/>
    </row>
    <row r="14" spans="1:26" ht="20.25" customHeight="1">
      <c r="A14" s="62"/>
      <c r="B14" s="498"/>
      <c r="C14" s="498"/>
      <c r="D14" s="242"/>
      <c r="E14" s="502"/>
      <c r="F14" s="502"/>
      <c r="G14" s="242"/>
      <c r="H14" s="502"/>
      <c r="I14" s="502"/>
      <c r="J14" s="62"/>
      <c r="K14" s="522"/>
      <c r="L14" s="522"/>
      <c r="M14" s="242"/>
      <c r="N14" s="523"/>
      <c r="O14" s="523"/>
      <c r="P14" s="62"/>
      <c r="Q14" s="498"/>
      <c r="R14" s="498"/>
      <c r="S14" s="242"/>
      <c r="T14" s="512"/>
      <c r="U14" s="512"/>
      <c r="V14" s="242"/>
      <c r="W14" s="521"/>
      <c r="X14" s="521"/>
      <c r="Y14" s="195"/>
      <c r="Z14" s="195"/>
    </row>
    <row r="15" spans="1:26" ht="20.25" customHeight="1">
      <c r="A15" s="62"/>
      <c r="B15" s="498"/>
      <c r="C15" s="498"/>
      <c r="D15" s="242"/>
      <c r="E15" s="502"/>
      <c r="F15" s="502"/>
      <c r="G15" s="242"/>
      <c r="H15" s="502"/>
      <c r="I15" s="502"/>
      <c r="J15" s="62"/>
      <c r="K15" s="522"/>
      <c r="L15" s="522"/>
      <c r="M15" s="242"/>
      <c r="N15" s="523"/>
      <c r="O15" s="523"/>
      <c r="P15" s="62"/>
      <c r="Q15" s="498"/>
      <c r="R15" s="498"/>
      <c r="S15" s="242"/>
      <c r="T15" s="512"/>
      <c r="U15" s="512"/>
      <c r="V15" s="242"/>
      <c r="W15" s="521"/>
      <c r="X15" s="521"/>
      <c r="Y15" s="195"/>
      <c r="Z15" s="195"/>
    </row>
    <row r="16" spans="1:26" ht="20.25" customHeight="1">
      <c r="A16" s="62"/>
      <c r="B16" s="498"/>
      <c r="C16" s="498"/>
      <c r="D16" s="242"/>
      <c r="E16" s="502"/>
      <c r="F16" s="502"/>
      <c r="G16" s="242"/>
      <c r="H16" s="502"/>
      <c r="I16" s="502"/>
      <c r="J16" s="62"/>
      <c r="K16" s="522"/>
      <c r="L16" s="522"/>
      <c r="M16" s="242"/>
      <c r="N16" s="523"/>
      <c r="O16" s="523"/>
      <c r="P16" s="62"/>
      <c r="Q16" s="498"/>
      <c r="R16" s="498"/>
      <c r="S16" s="242"/>
      <c r="T16" s="512"/>
      <c r="U16" s="512"/>
      <c r="V16" s="242"/>
      <c r="W16" s="521"/>
      <c r="X16" s="521"/>
      <c r="Y16" s="195"/>
      <c r="Z16" s="195"/>
    </row>
    <row r="17" spans="1:26" ht="20.25" customHeight="1">
      <c r="A17" s="62"/>
      <c r="B17" s="498"/>
      <c r="C17" s="498"/>
      <c r="D17" s="242"/>
      <c r="E17" s="502"/>
      <c r="F17" s="502"/>
      <c r="G17" s="242"/>
      <c r="H17" s="502"/>
      <c r="I17" s="502"/>
      <c r="J17" s="62"/>
      <c r="K17" s="522"/>
      <c r="L17" s="522"/>
      <c r="M17" s="242"/>
      <c r="N17" s="523"/>
      <c r="O17" s="523"/>
      <c r="P17" s="62"/>
      <c r="Q17" s="498"/>
      <c r="R17" s="498"/>
      <c r="S17" s="242"/>
      <c r="T17" s="512"/>
      <c r="U17" s="512"/>
      <c r="V17" s="242"/>
      <c r="W17" s="521"/>
      <c r="X17" s="521"/>
      <c r="Y17" s="195"/>
      <c r="Z17" s="195"/>
    </row>
    <row r="18" spans="1:26" ht="20.25" customHeight="1">
      <c r="A18" s="62"/>
      <c r="B18" s="498"/>
      <c r="C18" s="498"/>
      <c r="D18" s="242"/>
      <c r="E18" s="502"/>
      <c r="F18" s="502"/>
      <c r="G18" s="242"/>
      <c r="H18" s="502"/>
      <c r="I18" s="502"/>
      <c r="J18" s="62"/>
      <c r="K18" s="522"/>
      <c r="L18" s="522"/>
      <c r="M18" s="242"/>
      <c r="N18" s="523"/>
      <c r="O18" s="523"/>
      <c r="P18" s="62"/>
      <c r="Q18" s="498"/>
      <c r="R18" s="498"/>
      <c r="S18" s="242"/>
      <c r="T18" s="512"/>
      <c r="U18" s="512"/>
      <c r="V18" s="242"/>
      <c r="W18" s="521"/>
      <c r="X18" s="521"/>
      <c r="Y18" s="195"/>
      <c r="Z18" s="195"/>
    </row>
    <row r="19" spans="1:26" ht="20.25" customHeight="1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455" t="s">
        <v>294</v>
      </c>
      <c r="W19" s="455"/>
      <c r="X19" s="455"/>
      <c r="Y19" s="455"/>
      <c r="Z19" s="455"/>
    </row>
    <row r="20" spans="1:26" ht="20.25" customHeight="1">
      <c r="A20" s="450" t="s">
        <v>0</v>
      </c>
      <c r="B20" s="468">
        <v>0.375</v>
      </c>
      <c r="C20" s="468"/>
      <c r="D20" s="468"/>
      <c r="E20" s="496" t="str">
        <f>E9</f>
        <v>栃木ユナイテッド</v>
      </c>
      <c r="F20" s="496"/>
      <c r="G20" s="496"/>
      <c r="H20" s="496"/>
      <c r="I20" s="496"/>
      <c r="J20" s="454">
        <f>L20+L21</f>
        <v>3</v>
      </c>
      <c r="K20" s="457" t="s">
        <v>5</v>
      </c>
      <c r="L20" s="300">
        <v>1</v>
      </c>
      <c r="M20" s="300" t="s">
        <v>11</v>
      </c>
      <c r="N20" s="300">
        <v>0</v>
      </c>
      <c r="O20" s="457" t="s">
        <v>6</v>
      </c>
      <c r="P20" s="454">
        <f>N20+N21</f>
        <v>0</v>
      </c>
      <c r="Q20" s="450" t="str">
        <f>H9</f>
        <v>葛生ＦＣ</v>
      </c>
      <c r="R20" s="450"/>
      <c r="S20" s="450"/>
      <c r="T20" s="450"/>
      <c r="U20" s="450"/>
      <c r="V20" s="454" t="s">
        <v>295</v>
      </c>
      <c r="W20" s="454"/>
      <c r="X20" s="454"/>
      <c r="Y20" s="454"/>
      <c r="Z20" s="454"/>
    </row>
    <row r="21" spans="1:26" ht="20.25" customHeight="1">
      <c r="A21" s="450"/>
      <c r="B21" s="468"/>
      <c r="C21" s="468"/>
      <c r="D21" s="468"/>
      <c r="E21" s="496"/>
      <c r="F21" s="496"/>
      <c r="G21" s="496"/>
      <c r="H21" s="496"/>
      <c r="I21" s="496"/>
      <c r="J21" s="454"/>
      <c r="K21" s="457"/>
      <c r="L21" s="300">
        <v>2</v>
      </c>
      <c r="M21" s="300" t="s">
        <v>11</v>
      </c>
      <c r="N21" s="300">
        <v>0</v>
      </c>
      <c r="O21" s="457"/>
      <c r="P21" s="454"/>
      <c r="Q21" s="450"/>
      <c r="R21" s="450"/>
      <c r="S21" s="450"/>
      <c r="T21" s="450"/>
      <c r="U21" s="450"/>
      <c r="V21" s="454"/>
      <c r="W21" s="454"/>
      <c r="X21" s="454"/>
      <c r="Y21" s="454"/>
      <c r="Z21" s="454"/>
    </row>
    <row r="22" spans="1:26" ht="20.25" customHeight="1">
      <c r="A22" s="14"/>
      <c r="C22" s="12"/>
      <c r="D22" s="12"/>
      <c r="E22" s="13"/>
      <c r="F22" s="13"/>
      <c r="G22" s="13"/>
      <c r="H22" s="13"/>
      <c r="I22" s="13"/>
      <c r="J22" s="300"/>
      <c r="K22" s="301"/>
      <c r="L22" s="300"/>
      <c r="M22" s="300"/>
      <c r="N22" s="300"/>
      <c r="O22" s="301"/>
      <c r="P22" s="300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ht="20.25" customHeight="1">
      <c r="A23" s="450" t="s">
        <v>1</v>
      </c>
      <c r="B23" s="468">
        <v>0.40972222222222227</v>
      </c>
      <c r="C23" s="468"/>
      <c r="D23" s="468"/>
      <c r="E23" s="531" t="str">
        <f>K9</f>
        <v>宇都宮フットボールクラブジュニア</v>
      </c>
      <c r="F23" s="531"/>
      <c r="G23" s="531"/>
      <c r="H23" s="531"/>
      <c r="I23" s="531"/>
      <c r="J23" s="454">
        <f>L23+L24</f>
        <v>6</v>
      </c>
      <c r="K23" s="457" t="s">
        <v>5</v>
      </c>
      <c r="L23" s="300">
        <v>3</v>
      </c>
      <c r="M23" s="300" t="s">
        <v>11</v>
      </c>
      <c r="N23" s="300">
        <v>0</v>
      </c>
      <c r="O23" s="457" t="s">
        <v>6</v>
      </c>
      <c r="P23" s="454">
        <f>N23+N24</f>
        <v>0</v>
      </c>
      <c r="Q23" s="533" t="str">
        <f>N9</f>
        <v>国本ジュニアサッカークラブ</v>
      </c>
      <c r="R23" s="533"/>
      <c r="S23" s="533"/>
      <c r="T23" s="533"/>
      <c r="U23" s="533"/>
      <c r="V23" s="454" t="s">
        <v>298</v>
      </c>
      <c r="W23" s="454"/>
      <c r="X23" s="454"/>
      <c r="Y23" s="454"/>
      <c r="Z23" s="454"/>
    </row>
    <row r="24" spans="1:26" ht="20.25" customHeight="1">
      <c r="A24" s="450"/>
      <c r="B24" s="468"/>
      <c r="C24" s="468"/>
      <c r="D24" s="468"/>
      <c r="E24" s="531"/>
      <c r="F24" s="531"/>
      <c r="G24" s="531"/>
      <c r="H24" s="531"/>
      <c r="I24" s="531"/>
      <c r="J24" s="454"/>
      <c r="K24" s="457"/>
      <c r="L24" s="300">
        <v>3</v>
      </c>
      <c r="M24" s="300" t="s">
        <v>11</v>
      </c>
      <c r="N24" s="300">
        <v>0</v>
      </c>
      <c r="O24" s="457"/>
      <c r="P24" s="454"/>
      <c r="Q24" s="533"/>
      <c r="R24" s="533"/>
      <c r="S24" s="533"/>
      <c r="T24" s="533"/>
      <c r="U24" s="533"/>
      <c r="V24" s="454"/>
      <c r="W24" s="454"/>
      <c r="X24" s="454"/>
      <c r="Y24" s="454"/>
      <c r="Z24" s="454"/>
    </row>
    <row r="25" spans="1:26" ht="20.25" customHeight="1">
      <c r="A25" s="14"/>
      <c r="C25" s="12"/>
      <c r="D25" s="12"/>
      <c r="E25" s="13"/>
      <c r="F25" s="13"/>
      <c r="G25" s="13"/>
      <c r="H25" s="13"/>
      <c r="I25" s="13"/>
      <c r="J25" s="300"/>
      <c r="K25" s="301"/>
      <c r="L25" s="300"/>
      <c r="M25" s="300"/>
      <c r="N25" s="300"/>
      <c r="O25" s="301"/>
      <c r="P25" s="300"/>
      <c r="Q25" s="37"/>
      <c r="R25" s="37"/>
      <c r="S25" s="37"/>
      <c r="T25" s="37"/>
      <c r="U25" s="37"/>
      <c r="V25" s="13"/>
      <c r="W25" s="13"/>
      <c r="X25" s="13"/>
      <c r="Y25" s="13"/>
      <c r="Z25" s="13"/>
    </row>
    <row r="26" spans="1:26" ht="20.25" customHeight="1">
      <c r="A26" s="450" t="s">
        <v>2</v>
      </c>
      <c r="B26" s="468">
        <v>0.44444444444444442</v>
      </c>
      <c r="C26" s="468"/>
      <c r="D26" s="468"/>
      <c r="E26" s="531" t="str">
        <f>T9</f>
        <v>ヴェルフェ矢板Ｕ－１２・ｂｌａｎｃ</v>
      </c>
      <c r="F26" s="531"/>
      <c r="G26" s="531"/>
      <c r="H26" s="531"/>
      <c r="I26" s="531"/>
      <c r="J26" s="454">
        <f>L26+L27</f>
        <v>0</v>
      </c>
      <c r="K26" s="457" t="s">
        <v>5</v>
      </c>
      <c r="L26" s="300">
        <v>0</v>
      </c>
      <c r="M26" s="300" t="s">
        <v>11</v>
      </c>
      <c r="N26" s="300">
        <v>0</v>
      </c>
      <c r="O26" s="457" t="s">
        <v>6</v>
      </c>
      <c r="P26" s="454">
        <f>N26+N27</f>
        <v>0</v>
      </c>
      <c r="Q26" s="532" t="str">
        <f>W9</f>
        <v>ともぞうサッカークラブ　Ｂ</v>
      </c>
      <c r="R26" s="532"/>
      <c r="S26" s="532"/>
      <c r="T26" s="532"/>
      <c r="U26" s="532"/>
      <c r="V26" s="454" t="s">
        <v>296</v>
      </c>
      <c r="W26" s="454"/>
      <c r="X26" s="454"/>
      <c r="Y26" s="454"/>
      <c r="Z26" s="454"/>
    </row>
    <row r="27" spans="1:26" ht="20.25" customHeight="1">
      <c r="A27" s="450"/>
      <c r="B27" s="468"/>
      <c r="C27" s="468"/>
      <c r="D27" s="468"/>
      <c r="E27" s="531"/>
      <c r="F27" s="531"/>
      <c r="G27" s="531"/>
      <c r="H27" s="531"/>
      <c r="I27" s="531"/>
      <c r="J27" s="454"/>
      <c r="K27" s="457"/>
      <c r="L27" s="300">
        <v>0</v>
      </c>
      <c r="M27" s="300" t="s">
        <v>11</v>
      </c>
      <c r="N27" s="300">
        <v>0</v>
      </c>
      <c r="O27" s="457"/>
      <c r="P27" s="454"/>
      <c r="Q27" s="532"/>
      <c r="R27" s="532"/>
      <c r="S27" s="532"/>
      <c r="T27" s="532"/>
      <c r="U27" s="532"/>
      <c r="V27" s="454"/>
      <c r="W27" s="454"/>
      <c r="X27" s="454"/>
      <c r="Y27" s="454"/>
      <c r="Z27" s="454"/>
    </row>
    <row r="28" spans="1:26" ht="20.25" customHeight="1">
      <c r="A28" s="308"/>
      <c r="B28" s="142"/>
      <c r="C28" s="12"/>
      <c r="D28" s="12"/>
      <c r="E28" s="308"/>
      <c r="F28" s="308"/>
      <c r="G28" s="308"/>
      <c r="H28" s="308"/>
      <c r="I28" s="308"/>
      <c r="J28" s="305"/>
      <c r="K28" s="345" t="s">
        <v>677</v>
      </c>
      <c r="L28" s="305">
        <v>3</v>
      </c>
      <c r="M28" s="305" t="s">
        <v>11</v>
      </c>
      <c r="N28" s="305">
        <v>2</v>
      </c>
      <c r="O28" s="306"/>
      <c r="P28" s="305"/>
      <c r="Q28" s="308"/>
      <c r="R28" s="308"/>
      <c r="S28" s="308"/>
      <c r="T28" s="308"/>
      <c r="U28" s="308"/>
      <c r="V28" s="305"/>
      <c r="W28" s="305"/>
      <c r="X28" s="305"/>
      <c r="Y28" s="305"/>
      <c r="Z28" s="305"/>
    </row>
    <row r="29" spans="1:26" ht="20.25" customHeight="1">
      <c r="A29" s="14"/>
      <c r="C29" s="12"/>
      <c r="D29" s="12"/>
      <c r="E29" s="13"/>
      <c r="F29" s="13"/>
      <c r="G29" s="13"/>
      <c r="H29" s="13"/>
      <c r="I29" s="13"/>
      <c r="J29" s="300"/>
      <c r="K29" s="301"/>
      <c r="L29" s="300"/>
      <c r="M29" s="300"/>
      <c r="N29" s="300"/>
      <c r="O29" s="301"/>
      <c r="P29" s="300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26" ht="20.25" customHeight="1">
      <c r="A30" s="450" t="s">
        <v>3</v>
      </c>
      <c r="B30" s="468">
        <v>0.47916666666666669</v>
      </c>
      <c r="C30" s="468"/>
      <c r="D30" s="468"/>
      <c r="E30" s="469" t="str">
        <f>B9</f>
        <v>ＦＣみらい　Ｐ</v>
      </c>
      <c r="F30" s="469"/>
      <c r="G30" s="469"/>
      <c r="H30" s="469"/>
      <c r="I30" s="469"/>
      <c r="J30" s="454">
        <f>L30+L31</f>
        <v>3</v>
      </c>
      <c r="K30" s="457" t="s">
        <v>5</v>
      </c>
      <c r="L30" s="300">
        <v>2</v>
      </c>
      <c r="M30" s="300" t="s">
        <v>11</v>
      </c>
      <c r="N30" s="300">
        <v>0</v>
      </c>
      <c r="O30" s="457" t="s">
        <v>6</v>
      </c>
      <c r="P30" s="454">
        <f>N30+N31</f>
        <v>0</v>
      </c>
      <c r="Q30" s="454" t="str">
        <f>E20</f>
        <v>栃木ユナイテッド</v>
      </c>
      <c r="R30" s="454"/>
      <c r="S30" s="454"/>
      <c r="T30" s="454"/>
      <c r="U30" s="454"/>
      <c r="V30" s="454" t="s">
        <v>297</v>
      </c>
      <c r="W30" s="454"/>
      <c r="X30" s="454"/>
      <c r="Y30" s="454"/>
      <c r="Z30" s="454"/>
    </row>
    <row r="31" spans="1:26" ht="20.25" customHeight="1">
      <c r="A31" s="450"/>
      <c r="B31" s="468"/>
      <c r="C31" s="468"/>
      <c r="D31" s="468"/>
      <c r="E31" s="469"/>
      <c r="F31" s="469"/>
      <c r="G31" s="469"/>
      <c r="H31" s="469"/>
      <c r="I31" s="469"/>
      <c r="J31" s="454"/>
      <c r="K31" s="457"/>
      <c r="L31" s="300">
        <v>1</v>
      </c>
      <c r="M31" s="300" t="s">
        <v>11</v>
      </c>
      <c r="N31" s="300">
        <v>0</v>
      </c>
      <c r="O31" s="457"/>
      <c r="P31" s="454"/>
      <c r="Q31" s="454"/>
      <c r="R31" s="454"/>
      <c r="S31" s="454"/>
      <c r="T31" s="454"/>
      <c r="U31" s="454"/>
      <c r="V31" s="454"/>
      <c r="W31" s="454"/>
      <c r="X31" s="454"/>
      <c r="Y31" s="454"/>
      <c r="Z31" s="454"/>
    </row>
    <row r="32" spans="1:26" s="4" customFormat="1" ht="20.25" customHeight="1">
      <c r="B32" s="64"/>
      <c r="J32" s="154"/>
      <c r="K32" s="154"/>
      <c r="L32" s="154"/>
      <c r="M32" s="154"/>
      <c r="N32" s="154"/>
      <c r="O32" s="154"/>
      <c r="P32" s="154"/>
      <c r="V32" s="236"/>
      <c r="W32" s="236"/>
      <c r="X32" s="236"/>
      <c r="Y32" s="236"/>
      <c r="Z32" s="236"/>
    </row>
    <row r="33" spans="1:26" ht="20.25" customHeight="1">
      <c r="A33" s="450" t="s">
        <v>4</v>
      </c>
      <c r="B33" s="468">
        <v>0.51388888888888895</v>
      </c>
      <c r="C33" s="468"/>
      <c r="D33" s="468"/>
      <c r="E33" s="494" t="str">
        <f>E23</f>
        <v>宇都宮フットボールクラブジュニア</v>
      </c>
      <c r="F33" s="494"/>
      <c r="G33" s="494"/>
      <c r="H33" s="494"/>
      <c r="I33" s="494"/>
      <c r="J33" s="454">
        <f>L33+L34</f>
        <v>1</v>
      </c>
      <c r="K33" s="457" t="s">
        <v>5</v>
      </c>
      <c r="L33" s="300">
        <v>0</v>
      </c>
      <c r="M33" s="300" t="s">
        <v>11</v>
      </c>
      <c r="N33" s="300">
        <v>3</v>
      </c>
      <c r="O33" s="457" t="s">
        <v>6</v>
      </c>
      <c r="P33" s="454">
        <f>N33+N34</f>
        <v>3</v>
      </c>
      <c r="Q33" s="491" t="str">
        <f>Q9</f>
        <v>今市ＦＣプログレス</v>
      </c>
      <c r="R33" s="491"/>
      <c r="S33" s="491"/>
      <c r="T33" s="491"/>
      <c r="U33" s="491"/>
      <c r="V33" s="454" t="s">
        <v>299</v>
      </c>
      <c r="W33" s="454"/>
      <c r="X33" s="454"/>
      <c r="Y33" s="454"/>
      <c r="Z33" s="454"/>
    </row>
    <row r="34" spans="1:26" ht="20.25" customHeight="1">
      <c r="A34" s="450"/>
      <c r="B34" s="468"/>
      <c r="C34" s="468"/>
      <c r="D34" s="468"/>
      <c r="E34" s="494"/>
      <c r="F34" s="494"/>
      <c r="G34" s="494"/>
      <c r="H34" s="494"/>
      <c r="I34" s="494"/>
      <c r="J34" s="454"/>
      <c r="K34" s="457"/>
      <c r="L34" s="300">
        <v>1</v>
      </c>
      <c r="M34" s="300" t="s">
        <v>11</v>
      </c>
      <c r="N34" s="300">
        <v>0</v>
      </c>
      <c r="O34" s="457"/>
      <c r="P34" s="454"/>
      <c r="Q34" s="491"/>
      <c r="R34" s="491"/>
      <c r="S34" s="491"/>
      <c r="T34" s="491"/>
      <c r="U34" s="491"/>
      <c r="V34" s="454"/>
      <c r="W34" s="454"/>
      <c r="X34" s="454"/>
      <c r="Y34" s="454"/>
      <c r="Z34" s="454"/>
    </row>
    <row r="35" spans="1:26" ht="20.25" customHeight="1">
      <c r="M35" s="1"/>
    </row>
    <row r="36" spans="1:26" ht="20.25" customHeight="1">
      <c r="A36" s="140" t="str">
        <f>A1</f>
        <v>■第１日</v>
      </c>
      <c r="B36" s="140"/>
      <c r="C36" s="140"/>
      <c r="D36" s="140"/>
      <c r="E36" s="471">
        <f>E1</f>
        <v>44870</v>
      </c>
      <c r="F36" s="471"/>
      <c r="G36" s="471"/>
      <c r="H36" s="471"/>
      <c r="I36" s="140"/>
      <c r="J36" s="140"/>
      <c r="K36" s="472" t="str">
        <f>K1</f>
        <v>１・２回戦</v>
      </c>
      <c r="L36" s="472"/>
      <c r="M36" s="472"/>
      <c r="N36" s="472"/>
      <c r="O36" s="7"/>
      <c r="P36" s="472" t="s">
        <v>330</v>
      </c>
      <c r="Q36" s="472"/>
      <c r="R36" s="472"/>
      <c r="S36" s="46"/>
      <c r="T36" s="478" t="str">
        <f>組み合わせ一覧!AW123</f>
        <v>佐野市運動公園ハートフル保険フィールド（第2多目的球技場）B</v>
      </c>
      <c r="U36" s="478"/>
      <c r="V36" s="478"/>
      <c r="W36" s="478"/>
      <c r="X36" s="478"/>
      <c r="Y36" s="478"/>
    </row>
    <row r="37" spans="1:26" ht="20.2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240"/>
      <c r="P37" s="240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20.25" customHeight="1" thickBot="1">
      <c r="A38" s="16"/>
      <c r="B38" s="16"/>
      <c r="C38" s="347"/>
      <c r="D38" s="16"/>
      <c r="E38" s="16"/>
      <c r="F38" s="16"/>
      <c r="G38" s="16"/>
      <c r="H38" s="16"/>
      <c r="I38" s="16"/>
      <c r="J38" s="16"/>
      <c r="K38" s="319"/>
      <c r="L38" s="327"/>
      <c r="M38" s="322"/>
      <c r="N38" s="16"/>
      <c r="O38" s="154"/>
      <c r="P38" s="16"/>
      <c r="Q38" s="16"/>
      <c r="R38" s="16"/>
      <c r="S38" s="16"/>
      <c r="T38" s="319"/>
      <c r="U38" s="327"/>
      <c r="V38" s="322"/>
      <c r="W38" s="322"/>
      <c r="X38" s="16"/>
      <c r="Y38" s="4"/>
    </row>
    <row r="39" spans="1:26" ht="20.25" customHeight="1" thickTop="1">
      <c r="A39" s="16"/>
      <c r="B39" s="320"/>
      <c r="C39" s="463" t="s">
        <v>2</v>
      </c>
      <c r="D39" s="460"/>
      <c r="E39" s="461"/>
      <c r="F39" s="16"/>
      <c r="G39" s="16"/>
      <c r="H39" s="21"/>
      <c r="I39" s="463" t="s">
        <v>3</v>
      </c>
      <c r="J39" s="460"/>
      <c r="K39" s="460"/>
      <c r="L39" s="449"/>
      <c r="M39" s="449"/>
      <c r="N39" s="328"/>
      <c r="O39" s="154"/>
      <c r="P39" s="16"/>
      <c r="Q39" s="21"/>
      <c r="R39" s="336"/>
      <c r="S39" s="460" t="s">
        <v>4</v>
      </c>
      <c r="T39" s="460"/>
      <c r="U39" s="449"/>
      <c r="V39" s="449"/>
      <c r="W39" s="449"/>
      <c r="X39" s="337"/>
      <c r="Y39" s="4"/>
    </row>
    <row r="40" spans="1:26" ht="20.25" customHeight="1" thickBot="1">
      <c r="A40" s="16"/>
      <c r="B40" s="320"/>
      <c r="C40" s="17"/>
      <c r="D40" s="16"/>
      <c r="E40" s="18"/>
      <c r="F40" s="16"/>
      <c r="G40" s="16"/>
      <c r="H40" s="16"/>
      <c r="I40" s="17"/>
      <c r="J40" s="16"/>
      <c r="K40" s="21"/>
      <c r="L40" s="322"/>
      <c r="M40" s="350"/>
      <c r="N40" s="318"/>
      <c r="O40" s="154"/>
      <c r="P40" s="16"/>
      <c r="Q40" s="16"/>
      <c r="R40" s="319"/>
      <c r="S40" s="327"/>
      <c r="T40" s="322"/>
      <c r="U40" s="16"/>
      <c r="V40" s="16"/>
      <c r="W40" s="16"/>
      <c r="X40" s="328"/>
      <c r="Y40" s="4"/>
    </row>
    <row r="41" spans="1:26" ht="20.25" customHeight="1" thickTop="1">
      <c r="A41" s="16"/>
      <c r="B41" s="320"/>
      <c r="C41" s="26"/>
      <c r="D41" s="21"/>
      <c r="E41" s="25"/>
      <c r="F41" s="16"/>
      <c r="G41" s="16"/>
      <c r="H41" s="16"/>
      <c r="I41" s="17"/>
      <c r="J41" s="16"/>
      <c r="K41" s="320"/>
      <c r="L41" s="463" t="s">
        <v>0</v>
      </c>
      <c r="M41" s="460"/>
      <c r="N41" s="461"/>
      <c r="O41" s="16"/>
      <c r="P41" s="16"/>
      <c r="Q41" s="16"/>
      <c r="R41" s="463" t="s">
        <v>1</v>
      </c>
      <c r="S41" s="449"/>
      <c r="T41" s="449"/>
      <c r="U41" s="354"/>
      <c r="V41" s="16"/>
      <c r="W41" s="16"/>
      <c r="X41" s="328"/>
      <c r="Y41" s="4"/>
    </row>
    <row r="42" spans="1:26" ht="20.25" customHeight="1">
      <c r="A42" s="16"/>
      <c r="B42" s="320"/>
      <c r="C42" s="17"/>
      <c r="D42" s="16"/>
      <c r="E42" s="18"/>
      <c r="F42" s="16"/>
      <c r="G42" s="21"/>
      <c r="H42" s="16"/>
      <c r="I42" s="17"/>
      <c r="J42" s="16"/>
      <c r="K42" s="320"/>
      <c r="L42" s="17"/>
      <c r="M42" s="16"/>
      <c r="N42" s="18"/>
      <c r="O42" s="21"/>
      <c r="P42" s="21"/>
      <c r="Q42" s="16"/>
      <c r="R42" s="17"/>
      <c r="S42" s="16"/>
      <c r="T42" s="16"/>
      <c r="U42" s="328"/>
      <c r="V42" s="21"/>
      <c r="W42" s="21"/>
      <c r="X42" s="328"/>
      <c r="Y42" s="4"/>
    </row>
    <row r="43" spans="1:26" ht="20.25" customHeight="1">
      <c r="A43" s="21"/>
      <c r="B43" s="450">
        <v>1</v>
      </c>
      <c r="C43" s="450"/>
      <c r="D43" s="21"/>
      <c r="E43" s="449">
        <v>2</v>
      </c>
      <c r="F43" s="449"/>
      <c r="G43" s="20"/>
      <c r="H43" s="449">
        <v>3</v>
      </c>
      <c r="I43" s="449"/>
      <c r="J43" s="21"/>
      <c r="K43" s="449">
        <v>4</v>
      </c>
      <c r="L43" s="449"/>
      <c r="M43" s="21"/>
      <c r="N43" s="449">
        <v>5</v>
      </c>
      <c r="O43" s="449"/>
      <c r="P43" s="20"/>
      <c r="Q43" s="450">
        <v>6</v>
      </c>
      <c r="R43" s="450"/>
      <c r="S43" s="21"/>
      <c r="T43" s="449">
        <v>7</v>
      </c>
      <c r="U43" s="449"/>
      <c r="V43" s="21"/>
      <c r="W43" s="449">
        <v>8</v>
      </c>
      <c r="X43" s="449"/>
    </row>
    <row r="44" spans="1:26" ht="20.25" customHeight="1">
      <c r="A44" s="194"/>
      <c r="B44" s="516" t="str">
        <f>組み合わせ一覧!AV137</f>
        <v>みはらサッカークラブジュニア</v>
      </c>
      <c r="C44" s="516"/>
      <c r="D44" s="298"/>
      <c r="E44" s="523" t="str">
        <f>組み合わせ一覧!AV135</f>
        <v>ＡＣ　ＥＳＰＡＣＩＯ</v>
      </c>
      <c r="F44" s="523"/>
      <c r="G44" s="299"/>
      <c r="H44" s="522" t="str">
        <f>組み合わせ一覧!AV133</f>
        <v>栃木フォルツァＳＣ</v>
      </c>
      <c r="I44" s="522"/>
      <c r="J44" s="298"/>
      <c r="K44" s="528" t="str">
        <f>組み合わせ一覧!AV131</f>
        <v>石井フットボールクラブ</v>
      </c>
      <c r="L44" s="528"/>
      <c r="M44" s="298"/>
      <c r="N44" s="522" t="str">
        <f>組み合わせ一覧!AV129</f>
        <v>坂西ジュニオール</v>
      </c>
      <c r="O44" s="522"/>
      <c r="P44" s="298"/>
      <c r="Q44" s="523" t="str">
        <f>組み合わせ一覧!AV127</f>
        <v>エスペランサＭＯＫＡ</v>
      </c>
      <c r="R44" s="523"/>
      <c r="S44" s="297"/>
      <c r="T44" s="529" t="str">
        <f>組み合わせ一覧!AV125</f>
        <v>藤原ＦＣ</v>
      </c>
      <c r="U44" s="529"/>
      <c r="V44" s="298"/>
      <c r="W44" s="530" t="str">
        <f>組み合わせ一覧!AV123</f>
        <v>富士見サッカースポーツ少年団</v>
      </c>
      <c r="X44" s="530"/>
    </row>
    <row r="45" spans="1:26" ht="20.25" customHeight="1">
      <c r="A45" s="194"/>
      <c r="B45" s="516"/>
      <c r="C45" s="516"/>
      <c r="D45" s="297"/>
      <c r="E45" s="523"/>
      <c r="F45" s="523"/>
      <c r="G45" s="298"/>
      <c r="H45" s="522"/>
      <c r="I45" s="522"/>
      <c r="J45" s="297"/>
      <c r="K45" s="528"/>
      <c r="L45" s="528"/>
      <c r="M45" s="298"/>
      <c r="N45" s="522"/>
      <c r="O45" s="522"/>
      <c r="P45" s="297"/>
      <c r="Q45" s="523"/>
      <c r="R45" s="523"/>
      <c r="S45" s="298"/>
      <c r="T45" s="529"/>
      <c r="U45" s="529"/>
      <c r="V45" s="298"/>
      <c r="W45" s="530"/>
      <c r="X45" s="530"/>
      <c r="Y45" s="195"/>
      <c r="Z45" s="195"/>
    </row>
    <row r="46" spans="1:26" ht="20.25" customHeight="1">
      <c r="A46" s="194"/>
      <c r="B46" s="516"/>
      <c r="C46" s="516"/>
      <c r="D46" s="297"/>
      <c r="E46" s="523"/>
      <c r="F46" s="523"/>
      <c r="G46" s="298"/>
      <c r="H46" s="522"/>
      <c r="I46" s="522"/>
      <c r="J46" s="297"/>
      <c r="K46" s="528"/>
      <c r="L46" s="528"/>
      <c r="M46" s="298"/>
      <c r="N46" s="522"/>
      <c r="O46" s="522"/>
      <c r="P46" s="297"/>
      <c r="Q46" s="523"/>
      <c r="R46" s="523"/>
      <c r="S46" s="298"/>
      <c r="T46" s="529"/>
      <c r="U46" s="529"/>
      <c r="V46" s="298"/>
      <c r="W46" s="530"/>
      <c r="X46" s="530"/>
      <c r="Y46" s="195"/>
      <c r="Z46" s="195"/>
    </row>
    <row r="47" spans="1:26" ht="20.25" customHeight="1">
      <c r="A47" s="194"/>
      <c r="B47" s="516"/>
      <c r="C47" s="516"/>
      <c r="D47" s="297"/>
      <c r="E47" s="523"/>
      <c r="F47" s="523"/>
      <c r="G47" s="298"/>
      <c r="H47" s="522"/>
      <c r="I47" s="522"/>
      <c r="J47" s="297"/>
      <c r="K47" s="528"/>
      <c r="L47" s="528"/>
      <c r="M47" s="298"/>
      <c r="N47" s="522"/>
      <c r="O47" s="522"/>
      <c r="P47" s="297"/>
      <c r="Q47" s="523"/>
      <c r="R47" s="523"/>
      <c r="S47" s="298"/>
      <c r="T47" s="529"/>
      <c r="U47" s="529"/>
      <c r="V47" s="298"/>
      <c r="W47" s="530"/>
      <c r="X47" s="530"/>
      <c r="Y47" s="195"/>
      <c r="Z47" s="195"/>
    </row>
    <row r="48" spans="1:26" ht="20.25" customHeight="1">
      <c r="A48" s="194"/>
      <c r="B48" s="516"/>
      <c r="C48" s="516"/>
      <c r="D48" s="297"/>
      <c r="E48" s="523"/>
      <c r="F48" s="523"/>
      <c r="G48" s="298"/>
      <c r="H48" s="522"/>
      <c r="I48" s="522"/>
      <c r="J48" s="297"/>
      <c r="K48" s="528"/>
      <c r="L48" s="528"/>
      <c r="M48" s="298"/>
      <c r="N48" s="522"/>
      <c r="O48" s="522"/>
      <c r="P48" s="297"/>
      <c r="Q48" s="523"/>
      <c r="R48" s="523"/>
      <c r="S48" s="298"/>
      <c r="T48" s="529"/>
      <c r="U48" s="529"/>
      <c r="V48" s="298"/>
      <c r="W48" s="530"/>
      <c r="X48" s="530"/>
      <c r="Y48" s="195"/>
      <c r="Z48" s="195"/>
    </row>
    <row r="49" spans="1:26" ht="20.25" customHeight="1">
      <c r="A49" s="194"/>
      <c r="B49" s="516"/>
      <c r="C49" s="516"/>
      <c r="D49" s="297"/>
      <c r="E49" s="523"/>
      <c r="F49" s="523"/>
      <c r="G49" s="298"/>
      <c r="H49" s="522"/>
      <c r="I49" s="522"/>
      <c r="J49" s="297"/>
      <c r="K49" s="528"/>
      <c r="L49" s="528"/>
      <c r="M49" s="298"/>
      <c r="N49" s="522"/>
      <c r="O49" s="522"/>
      <c r="P49" s="297"/>
      <c r="Q49" s="523"/>
      <c r="R49" s="523"/>
      <c r="S49" s="298"/>
      <c r="T49" s="529"/>
      <c r="U49" s="529"/>
      <c r="V49" s="298"/>
      <c r="W49" s="530"/>
      <c r="X49" s="530"/>
      <c r="Y49" s="195"/>
      <c r="Z49" s="195"/>
    </row>
    <row r="50" spans="1:26" ht="20.25" customHeight="1">
      <c r="A50" s="194"/>
      <c r="B50" s="516"/>
      <c r="C50" s="516"/>
      <c r="D50" s="297"/>
      <c r="E50" s="523"/>
      <c r="F50" s="523"/>
      <c r="G50" s="298"/>
      <c r="H50" s="522"/>
      <c r="I50" s="522"/>
      <c r="J50" s="297"/>
      <c r="K50" s="528"/>
      <c r="L50" s="528"/>
      <c r="M50" s="298"/>
      <c r="N50" s="522"/>
      <c r="O50" s="522"/>
      <c r="P50" s="297"/>
      <c r="Q50" s="523"/>
      <c r="R50" s="523"/>
      <c r="S50" s="298"/>
      <c r="T50" s="529"/>
      <c r="U50" s="529"/>
      <c r="V50" s="298"/>
      <c r="W50" s="530"/>
      <c r="X50" s="530"/>
      <c r="Y50" s="195"/>
      <c r="Z50" s="195"/>
    </row>
    <row r="51" spans="1:26" ht="20.25" customHeight="1">
      <c r="A51" s="194"/>
      <c r="B51" s="516"/>
      <c r="C51" s="516"/>
      <c r="D51" s="297"/>
      <c r="E51" s="523"/>
      <c r="F51" s="523"/>
      <c r="G51" s="298"/>
      <c r="H51" s="522"/>
      <c r="I51" s="522"/>
      <c r="J51" s="297"/>
      <c r="K51" s="528"/>
      <c r="L51" s="528"/>
      <c r="M51" s="298"/>
      <c r="N51" s="522"/>
      <c r="O51" s="522"/>
      <c r="P51" s="297"/>
      <c r="Q51" s="523"/>
      <c r="R51" s="523"/>
      <c r="S51" s="298"/>
      <c r="T51" s="529"/>
      <c r="U51" s="529"/>
      <c r="V51" s="298"/>
      <c r="W51" s="530"/>
      <c r="X51" s="530"/>
      <c r="Y51" s="195"/>
      <c r="Z51" s="195"/>
    </row>
    <row r="52" spans="1:26" ht="20.25" customHeight="1">
      <c r="A52" s="194"/>
      <c r="B52" s="516"/>
      <c r="C52" s="516"/>
      <c r="D52" s="297"/>
      <c r="E52" s="523"/>
      <c r="F52" s="523"/>
      <c r="G52" s="298"/>
      <c r="H52" s="522"/>
      <c r="I52" s="522"/>
      <c r="J52" s="297"/>
      <c r="K52" s="528"/>
      <c r="L52" s="528"/>
      <c r="M52" s="298"/>
      <c r="N52" s="522"/>
      <c r="O52" s="522"/>
      <c r="P52" s="297"/>
      <c r="Q52" s="523"/>
      <c r="R52" s="523"/>
      <c r="S52" s="298"/>
      <c r="T52" s="529"/>
      <c r="U52" s="529"/>
      <c r="V52" s="298"/>
      <c r="W52" s="530"/>
      <c r="X52" s="530"/>
      <c r="Y52" s="195"/>
      <c r="Z52" s="195"/>
    </row>
    <row r="53" spans="1:26" ht="20.25" customHeight="1">
      <c r="A53" s="194"/>
      <c r="B53" s="516"/>
      <c r="C53" s="516"/>
      <c r="D53" s="297"/>
      <c r="E53" s="523"/>
      <c r="F53" s="523"/>
      <c r="G53" s="298"/>
      <c r="H53" s="522"/>
      <c r="I53" s="522"/>
      <c r="J53" s="297"/>
      <c r="K53" s="528"/>
      <c r="L53" s="528"/>
      <c r="M53" s="298"/>
      <c r="N53" s="522"/>
      <c r="O53" s="522"/>
      <c r="P53" s="297"/>
      <c r="Q53" s="523"/>
      <c r="R53" s="523"/>
      <c r="S53" s="298"/>
      <c r="T53" s="529"/>
      <c r="U53" s="529"/>
      <c r="V53" s="298"/>
      <c r="W53" s="530"/>
      <c r="X53" s="530"/>
      <c r="Y53" s="195"/>
      <c r="Z53" s="195"/>
    </row>
    <row r="54" spans="1:26" ht="20.25" customHeight="1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455" t="s">
        <v>294</v>
      </c>
      <c r="W54" s="455"/>
      <c r="X54" s="455"/>
      <c r="Y54" s="455"/>
      <c r="Z54" s="455"/>
    </row>
    <row r="55" spans="1:26" ht="20.25" customHeight="1">
      <c r="A55" s="450" t="s">
        <v>0</v>
      </c>
      <c r="B55" s="468">
        <v>0.375</v>
      </c>
      <c r="C55" s="468"/>
      <c r="D55" s="468"/>
      <c r="E55" s="507" t="str">
        <f>K44</f>
        <v>石井フットボールクラブ</v>
      </c>
      <c r="F55" s="507"/>
      <c r="G55" s="507"/>
      <c r="H55" s="507"/>
      <c r="I55" s="507"/>
      <c r="J55" s="454">
        <f>L55+L56</f>
        <v>4</v>
      </c>
      <c r="K55" s="457" t="s">
        <v>5</v>
      </c>
      <c r="L55" s="300">
        <v>3</v>
      </c>
      <c r="M55" s="300" t="s">
        <v>11</v>
      </c>
      <c r="N55" s="300">
        <v>0</v>
      </c>
      <c r="O55" s="457" t="s">
        <v>6</v>
      </c>
      <c r="P55" s="454">
        <f>N55+N56</f>
        <v>0</v>
      </c>
      <c r="Q55" s="454" t="str">
        <f>N44</f>
        <v>坂西ジュニオール</v>
      </c>
      <c r="R55" s="454"/>
      <c r="S55" s="454"/>
      <c r="T55" s="454"/>
      <c r="U55" s="454"/>
      <c r="V55" s="454" t="s">
        <v>303</v>
      </c>
      <c r="W55" s="454"/>
      <c r="X55" s="454"/>
      <c r="Y55" s="454"/>
      <c r="Z55" s="454"/>
    </row>
    <row r="56" spans="1:26" ht="20.25" customHeight="1">
      <c r="A56" s="450"/>
      <c r="B56" s="468"/>
      <c r="C56" s="468"/>
      <c r="D56" s="468"/>
      <c r="E56" s="507"/>
      <c r="F56" s="507"/>
      <c r="G56" s="507"/>
      <c r="H56" s="507"/>
      <c r="I56" s="507"/>
      <c r="J56" s="454"/>
      <c r="K56" s="457"/>
      <c r="L56" s="300">
        <v>1</v>
      </c>
      <c r="M56" s="300" t="s">
        <v>11</v>
      </c>
      <c r="N56" s="300">
        <v>0</v>
      </c>
      <c r="O56" s="457"/>
      <c r="P56" s="454"/>
      <c r="Q56" s="454"/>
      <c r="R56" s="454"/>
      <c r="S56" s="454"/>
      <c r="T56" s="454"/>
      <c r="U56" s="454"/>
      <c r="V56" s="454"/>
      <c r="W56" s="454"/>
      <c r="X56" s="454"/>
      <c r="Y56" s="454"/>
      <c r="Z56" s="454"/>
    </row>
    <row r="57" spans="1:26" ht="20.25" customHeight="1">
      <c r="A57" s="14"/>
      <c r="B57" s="63"/>
      <c r="C57" s="63"/>
      <c r="D57" s="63"/>
      <c r="E57" s="193"/>
      <c r="F57" s="193"/>
      <c r="G57" s="193"/>
      <c r="H57" s="193"/>
      <c r="I57" s="193"/>
      <c r="J57" s="300"/>
      <c r="K57" s="301"/>
      <c r="L57" s="300"/>
      <c r="M57" s="300"/>
      <c r="N57" s="300"/>
      <c r="O57" s="301"/>
      <c r="P57" s="300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spans="1:26" ht="20.25" customHeight="1">
      <c r="A58" s="450" t="s">
        <v>1</v>
      </c>
      <c r="B58" s="468">
        <v>0.40972222222222227</v>
      </c>
      <c r="C58" s="468"/>
      <c r="D58" s="468"/>
      <c r="E58" s="500" t="str">
        <f>Q44</f>
        <v>エスペランサＭＯＫＡ</v>
      </c>
      <c r="F58" s="500"/>
      <c r="G58" s="500"/>
      <c r="H58" s="500"/>
      <c r="I58" s="500"/>
      <c r="J58" s="454">
        <f>L58+L59</f>
        <v>0</v>
      </c>
      <c r="K58" s="457" t="s">
        <v>5</v>
      </c>
      <c r="L58" s="300">
        <v>0</v>
      </c>
      <c r="M58" s="300" t="s">
        <v>11</v>
      </c>
      <c r="N58" s="300">
        <v>1</v>
      </c>
      <c r="O58" s="457" t="s">
        <v>6</v>
      </c>
      <c r="P58" s="454">
        <f>N58+N59</f>
        <v>3</v>
      </c>
      <c r="Q58" s="496" t="str">
        <f>T44</f>
        <v>藤原ＦＣ</v>
      </c>
      <c r="R58" s="496"/>
      <c r="S58" s="496"/>
      <c r="T58" s="496"/>
      <c r="U58" s="496"/>
      <c r="V58" s="454" t="s">
        <v>304</v>
      </c>
      <c r="W58" s="454"/>
      <c r="X58" s="454"/>
      <c r="Y58" s="454"/>
      <c r="Z58" s="454"/>
    </row>
    <row r="59" spans="1:26" ht="20.25" customHeight="1">
      <c r="A59" s="450"/>
      <c r="B59" s="468"/>
      <c r="C59" s="468"/>
      <c r="D59" s="468"/>
      <c r="E59" s="500"/>
      <c r="F59" s="500"/>
      <c r="G59" s="500"/>
      <c r="H59" s="500"/>
      <c r="I59" s="500"/>
      <c r="J59" s="454"/>
      <c r="K59" s="457"/>
      <c r="L59" s="300">
        <v>0</v>
      </c>
      <c r="M59" s="300" t="s">
        <v>11</v>
      </c>
      <c r="N59" s="300">
        <v>2</v>
      </c>
      <c r="O59" s="457"/>
      <c r="P59" s="454"/>
      <c r="Q59" s="496"/>
      <c r="R59" s="496"/>
      <c r="S59" s="496"/>
      <c r="T59" s="496"/>
      <c r="U59" s="496"/>
      <c r="V59" s="454"/>
      <c r="W59" s="454"/>
      <c r="X59" s="454"/>
      <c r="Y59" s="454"/>
      <c r="Z59" s="454"/>
    </row>
    <row r="60" spans="1:26" ht="20.25" customHeight="1">
      <c r="A60" s="14"/>
      <c r="C60" s="12"/>
      <c r="D60" s="12"/>
      <c r="E60" s="13"/>
      <c r="F60" s="13"/>
      <c r="G60" s="13"/>
      <c r="H60" s="13"/>
      <c r="I60" s="13"/>
      <c r="J60" s="300"/>
      <c r="K60" s="301"/>
      <c r="L60" s="300"/>
      <c r="M60" s="300"/>
      <c r="N60" s="300"/>
      <c r="O60" s="301"/>
      <c r="P60" s="300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spans="1:26" ht="20.25" customHeight="1">
      <c r="A61" s="450" t="s">
        <v>2</v>
      </c>
      <c r="B61" s="468">
        <v>0.44444444444444442</v>
      </c>
      <c r="C61" s="468"/>
      <c r="D61" s="468"/>
      <c r="E61" s="527" t="str">
        <f>B44</f>
        <v>みはらサッカークラブジュニア</v>
      </c>
      <c r="F61" s="527"/>
      <c r="G61" s="527"/>
      <c r="H61" s="527"/>
      <c r="I61" s="527"/>
      <c r="J61" s="454">
        <f>L61+L62</f>
        <v>4</v>
      </c>
      <c r="K61" s="457" t="s">
        <v>5</v>
      </c>
      <c r="L61" s="300">
        <v>2</v>
      </c>
      <c r="M61" s="300" t="s">
        <v>11</v>
      </c>
      <c r="N61" s="300">
        <v>0</v>
      </c>
      <c r="O61" s="457" t="s">
        <v>6</v>
      </c>
      <c r="P61" s="454">
        <f>N61+N62</f>
        <v>0</v>
      </c>
      <c r="Q61" s="454" t="str">
        <f>E44</f>
        <v>ＡＣ　ＥＳＰＡＣＩＯ</v>
      </c>
      <c r="R61" s="454"/>
      <c r="S61" s="454"/>
      <c r="T61" s="454"/>
      <c r="U61" s="454"/>
      <c r="V61" s="454" t="s">
        <v>295</v>
      </c>
      <c r="W61" s="454"/>
      <c r="X61" s="454"/>
      <c r="Y61" s="454"/>
      <c r="Z61" s="454"/>
    </row>
    <row r="62" spans="1:26" ht="20.25" customHeight="1">
      <c r="A62" s="450"/>
      <c r="B62" s="468"/>
      <c r="C62" s="468"/>
      <c r="D62" s="468"/>
      <c r="E62" s="527"/>
      <c r="F62" s="527"/>
      <c r="G62" s="527"/>
      <c r="H62" s="527"/>
      <c r="I62" s="527"/>
      <c r="J62" s="454"/>
      <c r="K62" s="457"/>
      <c r="L62" s="300">
        <v>2</v>
      </c>
      <c r="M62" s="300" t="s">
        <v>11</v>
      </c>
      <c r="N62" s="300">
        <v>0</v>
      </c>
      <c r="O62" s="457"/>
      <c r="P62" s="454"/>
      <c r="Q62" s="454"/>
      <c r="R62" s="454"/>
      <c r="S62" s="454"/>
      <c r="T62" s="454"/>
      <c r="U62" s="454"/>
      <c r="V62" s="454"/>
      <c r="W62" s="454"/>
      <c r="X62" s="454"/>
      <c r="Y62" s="454"/>
      <c r="Z62" s="454"/>
    </row>
    <row r="63" spans="1:26" ht="20.25" customHeight="1">
      <c r="A63" s="14"/>
      <c r="C63" s="12"/>
      <c r="D63" s="12"/>
      <c r="E63" s="13"/>
      <c r="F63" s="13"/>
      <c r="G63" s="13"/>
      <c r="H63" s="13"/>
      <c r="I63" s="13"/>
      <c r="J63" s="300"/>
      <c r="K63" s="301"/>
      <c r="L63" s="300"/>
      <c r="M63" s="300"/>
      <c r="N63" s="300"/>
      <c r="O63" s="301"/>
      <c r="P63" s="300"/>
      <c r="Q63" s="13"/>
      <c r="R63" s="13"/>
      <c r="S63" s="13"/>
      <c r="T63" s="13"/>
      <c r="U63" s="13"/>
      <c r="V63" s="239"/>
      <c r="W63" s="239"/>
      <c r="X63" s="239"/>
      <c r="Y63" s="239"/>
      <c r="Z63" s="239"/>
    </row>
    <row r="64" spans="1:26" ht="20.25" customHeight="1">
      <c r="A64" s="450" t="s">
        <v>3</v>
      </c>
      <c r="B64" s="468">
        <v>0.47916666666666669</v>
      </c>
      <c r="C64" s="468"/>
      <c r="D64" s="468"/>
      <c r="E64" s="494" t="str">
        <f>H44</f>
        <v>栃木フォルツァＳＣ</v>
      </c>
      <c r="F64" s="494"/>
      <c r="G64" s="494"/>
      <c r="H64" s="494"/>
      <c r="I64" s="494"/>
      <c r="J64" s="454">
        <f>L64+L65</f>
        <v>1</v>
      </c>
      <c r="K64" s="457" t="s">
        <v>5</v>
      </c>
      <c r="L64" s="300">
        <v>0</v>
      </c>
      <c r="M64" s="300" t="s">
        <v>11</v>
      </c>
      <c r="N64" s="300">
        <v>6</v>
      </c>
      <c r="O64" s="457" t="s">
        <v>6</v>
      </c>
      <c r="P64" s="454">
        <f>N64+N65</f>
        <v>7</v>
      </c>
      <c r="Q64" s="526" t="str">
        <f>E55</f>
        <v>石井フットボールクラブ</v>
      </c>
      <c r="R64" s="526"/>
      <c r="S64" s="526"/>
      <c r="T64" s="526"/>
      <c r="U64" s="526"/>
      <c r="V64" s="454" t="s">
        <v>305</v>
      </c>
      <c r="W64" s="454"/>
      <c r="X64" s="454"/>
      <c r="Y64" s="454"/>
      <c r="Z64" s="454"/>
    </row>
    <row r="65" spans="1:26" ht="20.25" customHeight="1">
      <c r="A65" s="450"/>
      <c r="B65" s="468"/>
      <c r="C65" s="468"/>
      <c r="D65" s="468"/>
      <c r="E65" s="494"/>
      <c r="F65" s="494"/>
      <c r="G65" s="494"/>
      <c r="H65" s="494"/>
      <c r="I65" s="494"/>
      <c r="J65" s="454"/>
      <c r="K65" s="457"/>
      <c r="L65" s="300">
        <v>1</v>
      </c>
      <c r="M65" s="300" t="s">
        <v>11</v>
      </c>
      <c r="N65" s="300">
        <v>1</v>
      </c>
      <c r="O65" s="457"/>
      <c r="P65" s="454"/>
      <c r="Q65" s="526"/>
      <c r="R65" s="526"/>
      <c r="S65" s="526"/>
      <c r="T65" s="526"/>
      <c r="U65" s="526"/>
      <c r="V65" s="454"/>
      <c r="W65" s="454"/>
      <c r="X65" s="454"/>
      <c r="Y65" s="454"/>
      <c r="Z65" s="454"/>
    </row>
    <row r="66" spans="1:26" s="4" customFormat="1" ht="20.25" customHeight="1">
      <c r="B66" s="64"/>
      <c r="J66" s="154"/>
      <c r="K66" s="154"/>
      <c r="L66" s="154"/>
      <c r="M66" s="154"/>
      <c r="N66" s="154"/>
      <c r="O66" s="154"/>
      <c r="P66" s="154"/>
      <c r="V66" s="238"/>
      <c r="W66" s="238"/>
      <c r="X66" s="238"/>
      <c r="Y66" s="238"/>
      <c r="Z66" s="238"/>
    </row>
    <row r="67" spans="1:26" ht="20.25" customHeight="1">
      <c r="A67" s="450" t="s">
        <v>4</v>
      </c>
      <c r="B67" s="468">
        <v>0.51388888888888895</v>
      </c>
      <c r="C67" s="468"/>
      <c r="D67" s="468"/>
      <c r="E67" s="525" t="str">
        <f>Q58</f>
        <v>藤原ＦＣ</v>
      </c>
      <c r="F67" s="525"/>
      <c r="G67" s="525"/>
      <c r="H67" s="525"/>
      <c r="I67" s="525"/>
      <c r="J67" s="454">
        <f>L67+L68</f>
        <v>0</v>
      </c>
      <c r="K67" s="457" t="s">
        <v>5</v>
      </c>
      <c r="L67" s="300">
        <v>0</v>
      </c>
      <c r="M67" s="300" t="s">
        <v>11</v>
      </c>
      <c r="N67" s="300">
        <v>3</v>
      </c>
      <c r="O67" s="457" t="s">
        <v>6</v>
      </c>
      <c r="P67" s="454">
        <f>N67+N68</f>
        <v>4</v>
      </c>
      <c r="Q67" s="514" t="str">
        <f>W44</f>
        <v>富士見サッカースポーツ少年団</v>
      </c>
      <c r="R67" s="514"/>
      <c r="S67" s="514"/>
      <c r="T67" s="514"/>
      <c r="U67" s="514"/>
      <c r="V67" s="454" t="s">
        <v>306</v>
      </c>
      <c r="W67" s="454"/>
      <c r="X67" s="454"/>
      <c r="Y67" s="454"/>
      <c r="Z67" s="454"/>
    </row>
    <row r="68" spans="1:26" ht="20.25" customHeight="1">
      <c r="A68" s="450"/>
      <c r="B68" s="468"/>
      <c r="C68" s="468"/>
      <c r="D68" s="468"/>
      <c r="E68" s="525"/>
      <c r="F68" s="525"/>
      <c r="G68" s="525"/>
      <c r="H68" s="525"/>
      <c r="I68" s="525"/>
      <c r="J68" s="454"/>
      <c r="K68" s="457"/>
      <c r="L68" s="300">
        <v>0</v>
      </c>
      <c r="M68" s="300" t="s">
        <v>11</v>
      </c>
      <c r="N68" s="300">
        <v>1</v>
      </c>
      <c r="O68" s="457"/>
      <c r="P68" s="454"/>
      <c r="Q68" s="514"/>
      <c r="R68" s="514"/>
      <c r="S68" s="514"/>
      <c r="T68" s="514"/>
      <c r="U68" s="514"/>
      <c r="V68" s="454"/>
      <c r="W68" s="454"/>
      <c r="X68" s="454"/>
      <c r="Y68" s="454"/>
      <c r="Z68" s="454"/>
    </row>
  </sheetData>
  <mergeCells count="142">
    <mergeCell ref="E1:H1"/>
    <mergeCell ref="K1:N1"/>
    <mergeCell ref="P1:R1"/>
    <mergeCell ref="T1:Y1"/>
    <mergeCell ref="C4:G4"/>
    <mergeCell ref="M4:Q4"/>
    <mergeCell ref="U4:W4"/>
    <mergeCell ref="F6:H6"/>
    <mergeCell ref="L6:N6"/>
    <mergeCell ref="B8:C8"/>
    <mergeCell ref="E8:F8"/>
    <mergeCell ref="H8:I8"/>
    <mergeCell ref="K8:L8"/>
    <mergeCell ref="N8:O8"/>
    <mergeCell ref="Q8:R8"/>
    <mergeCell ref="T8:U8"/>
    <mergeCell ref="W8:X8"/>
    <mergeCell ref="B9:C18"/>
    <mergeCell ref="E9:F18"/>
    <mergeCell ref="H9:I18"/>
    <mergeCell ref="K9:L18"/>
    <mergeCell ref="N9:O18"/>
    <mergeCell ref="Q9:R18"/>
    <mergeCell ref="T9:U18"/>
    <mergeCell ref="W9:X18"/>
    <mergeCell ref="V19:Z19"/>
    <mergeCell ref="A20:A21"/>
    <mergeCell ref="B20:D21"/>
    <mergeCell ref="E20:I21"/>
    <mergeCell ref="J20:J21"/>
    <mergeCell ref="K20:K21"/>
    <mergeCell ref="O20:O21"/>
    <mergeCell ref="P20:P21"/>
    <mergeCell ref="Q20:U21"/>
    <mergeCell ref="V20:Z21"/>
    <mergeCell ref="A23:A24"/>
    <mergeCell ref="B23:D24"/>
    <mergeCell ref="E23:I24"/>
    <mergeCell ref="J23:J24"/>
    <mergeCell ref="K23:K24"/>
    <mergeCell ref="O23:O24"/>
    <mergeCell ref="P23:P24"/>
    <mergeCell ref="Q23:U24"/>
    <mergeCell ref="V23:Z24"/>
    <mergeCell ref="A26:A27"/>
    <mergeCell ref="B26:D27"/>
    <mergeCell ref="E26:I27"/>
    <mergeCell ref="J26:J27"/>
    <mergeCell ref="K26:K27"/>
    <mergeCell ref="O26:O27"/>
    <mergeCell ref="P26:P27"/>
    <mergeCell ref="Q26:U27"/>
    <mergeCell ref="V26:Z27"/>
    <mergeCell ref="A30:A31"/>
    <mergeCell ref="B30:D31"/>
    <mergeCell ref="E30:I31"/>
    <mergeCell ref="J30:J31"/>
    <mergeCell ref="K30:K31"/>
    <mergeCell ref="O30:O31"/>
    <mergeCell ref="P30:P31"/>
    <mergeCell ref="Q30:U31"/>
    <mergeCell ref="V30:Z31"/>
    <mergeCell ref="A33:A34"/>
    <mergeCell ref="B33:D34"/>
    <mergeCell ref="E33:I34"/>
    <mergeCell ref="J33:J34"/>
    <mergeCell ref="K33:K34"/>
    <mergeCell ref="O33:O34"/>
    <mergeCell ref="P33:P34"/>
    <mergeCell ref="Q33:U34"/>
    <mergeCell ref="V33:Z34"/>
    <mergeCell ref="E36:H36"/>
    <mergeCell ref="K36:N36"/>
    <mergeCell ref="P36:R36"/>
    <mergeCell ref="T36:Y36"/>
    <mergeCell ref="C39:E39"/>
    <mergeCell ref="I39:M39"/>
    <mergeCell ref="S39:W39"/>
    <mergeCell ref="L41:N41"/>
    <mergeCell ref="R41:T41"/>
    <mergeCell ref="B43:C43"/>
    <mergeCell ref="E43:F43"/>
    <mergeCell ref="H43:I43"/>
    <mergeCell ref="K43:L43"/>
    <mergeCell ref="N43:O43"/>
    <mergeCell ref="Q43:R43"/>
    <mergeCell ref="T43:U43"/>
    <mergeCell ref="W43:X43"/>
    <mergeCell ref="B44:C53"/>
    <mergeCell ref="E44:F53"/>
    <mergeCell ref="H44:I53"/>
    <mergeCell ref="K44:L53"/>
    <mergeCell ref="N44:O53"/>
    <mergeCell ref="Q44:R53"/>
    <mergeCell ref="T44:U53"/>
    <mergeCell ref="W44:X53"/>
    <mergeCell ref="V54:Z54"/>
    <mergeCell ref="A55:A56"/>
    <mergeCell ref="B55:D56"/>
    <mergeCell ref="E55:I56"/>
    <mergeCell ref="J55:J56"/>
    <mergeCell ref="K55:K56"/>
    <mergeCell ref="O55:O56"/>
    <mergeCell ref="P55:P56"/>
    <mergeCell ref="Q55:U56"/>
    <mergeCell ref="V55:Z56"/>
    <mergeCell ref="A58:A59"/>
    <mergeCell ref="B58:D59"/>
    <mergeCell ref="E58:I59"/>
    <mergeCell ref="J58:J59"/>
    <mergeCell ref="K58:K59"/>
    <mergeCell ref="O58:O59"/>
    <mergeCell ref="P58:P59"/>
    <mergeCell ref="Q58:U59"/>
    <mergeCell ref="V58:Z59"/>
    <mergeCell ref="A61:A62"/>
    <mergeCell ref="B61:D62"/>
    <mergeCell ref="E61:I62"/>
    <mergeCell ref="J61:J62"/>
    <mergeCell ref="K61:K62"/>
    <mergeCell ref="O61:O62"/>
    <mergeCell ref="P61:P62"/>
    <mergeCell ref="Q61:U62"/>
    <mergeCell ref="V61:Z62"/>
    <mergeCell ref="A64:A65"/>
    <mergeCell ref="B64:D65"/>
    <mergeCell ref="E64:I65"/>
    <mergeCell ref="J64:J65"/>
    <mergeCell ref="K64:K65"/>
    <mergeCell ref="O64:O65"/>
    <mergeCell ref="P64:P65"/>
    <mergeCell ref="Q64:U65"/>
    <mergeCell ref="V64:Z65"/>
    <mergeCell ref="A67:A68"/>
    <mergeCell ref="B67:D68"/>
    <mergeCell ref="E67:I68"/>
    <mergeCell ref="J67:J68"/>
    <mergeCell ref="K67:K68"/>
    <mergeCell ref="O67:O68"/>
    <mergeCell ref="P67:P68"/>
    <mergeCell ref="Q67:U68"/>
    <mergeCell ref="V67:Z68"/>
  </mergeCells>
  <phoneticPr fontId="2"/>
  <printOptions horizontalCentered="1" verticalCentered="1"/>
  <pageMargins left="0.78740157480314965" right="0.59055118110236227" top="0.98425196850393704" bottom="0.98425196850393704" header="0.51181102362204722" footer="0.51181102362204722"/>
  <pageSetup paperSize="9" scale="52" orientation="portrait" horizontalDpi="360" verticalDpi="36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67"/>
  <sheetViews>
    <sheetView view="pageBreakPreview" zoomScaleNormal="100" zoomScaleSheetLayoutView="100" workbookViewId="0"/>
  </sheetViews>
  <sheetFormatPr defaultRowHeight="13.2"/>
  <cols>
    <col min="1" max="27" width="5.6640625" customWidth="1"/>
  </cols>
  <sheetData>
    <row r="1" spans="1:26" ht="20.25" customHeight="1">
      <c r="A1" s="140" t="s">
        <v>208</v>
      </c>
      <c r="B1" s="140"/>
      <c r="C1" s="140"/>
      <c r="D1" s="140"/>
      <c r="E1" s="471">
        <f>組み合わせ一覧!B9</f>
        <v>44870</v>
      </c>
      <c r="F1" s="472"/>
      <c r="G1" s="472"/>
      <c r="H1" s="472"/>
      <c r="I1" s="140"/>
      <c r="J1" s="140"/>
      <c r="K1" s="472" t="s">
        <v>209</v>
      </c>
      <c r="L1" s="472"/>
      <c r="M1" s="472"/>
      <c r="N1" s="472"/>
      <c r="O1" s="7"/>
      <c r="P1" s="472" t="s">
        <v>331</v>
      </c>
      <c r="Q1" s="472"/>
      <c r="R1" s="472"/>
      <c r="S1" s="46"/>
      <c r="T1" s="478" t="str">
        <f>組み合わせ一覧!AW103</f>
        <v>キョクトウ青木フィールドC・A</v>
      </c>
      <c r="U1" s="478"/>
      <c r="V1" s="478"/>
      <c r="W1" s="478"/>
      <c r="X1" s="478"/>
      <c r="Y1" s="478"/>
    </row>
    <row r="2" spans="1:26" ht="20.25" customHeight="1">
      <c r="A2" s="4"/>
      <c r="B2" s="4"/>
      <c r="C2" s="4"/>
      <c r="D2" s="4"/>
      <c r="E2" s="4"/>
      <c r="F2" s="4"/>
      <c r="G2" s="4"/>
      <c r="H2" s="4"/>
      <c r="I2" s="240"/>
      <c r="J2" s="240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0.25" customHeight="1" thickBot="1">
      <c r="A3" s="16"/>
      <c r="B3" s="16"/>
      <c r="C3" s="16"/>
      <c r="D3" s="16"/>
      <c r="E3" s="319"/>
      <c r="F3" s="327"/>
      <c r="G3" s="322"/>
      <c r="H3" s="16"/>
      <c r="I3" s="154"/>
      <c r="J3" s="16"/>
      <c r="K3" s="16"/>
      <c r="L3" s="16"/>
      <c r="M3" s="322"/>
      <c r="N3" s="323"/>
      <c r="O3" s="16"/>
      <c r="P3" s="16"/>
      <c r="Q3" s="16"/>
      <c r="R3" s="16"/>
      <c r="S3" s="16"/>
      <c r="T3" s="16"/>
      <c r="U3" s="323"/>
      <c r="V3" s="16"/>
      <c r="W3" s="16"/>
      <c r="X3" s="16"/>
      <c r="Y3" s="16"/>
      <c r="Z3" s="16"/>
    </row>
    <row r="4" spans="1:26" ht="20.25" customHeight="1" thickTop="1">
      <c r="A4" s="16"/>
      <c r="B4" s="21"/>
      <c r="C4" s="463" t="s">
        <v>3</v>
      </c>
      <c r="D4" s="460"/>
      <c r="E4" s="460"/>
      <c r="F4" s="449"/>
      <c r="G4" s="499"/>
      <c r="H4" s="16"/>
      <c r="I4" s="154"/>
      <c r="J4" s="16"/>
      <c r="K4" s="21"/>
      <c r="L4" s="336"/>
      <c r="M4" s="449" t="s">
        <v>4</v>
      </c>
      <c r="N4" s="449"/>
      <c r="O4" s="460"/>
      <c r="P4" s="460"/>
      <c r="Q4" s="461"/>
      <c r="R4" s="21"/>
      <c r="S4" s="21"/>
      <c r="T4" s="320"/>
      <c r="U4" s="463" t="s">
        <v>2</v>
      </c>
      <c r="V4" s="460"/>
      <c r="W4" s="461"/>
      <c r="X4" s="21"/>
      <c r="Y4" s="21"/>
      <c r="Z4" s="16"/>
    </row>
    <row r="5" spans="1:26" ht="20.25" customHeight="1" thickBot="1">
      <c r="A5" s="16"/>
      <c r="B5" s="16"/>
      <c r="C5" s="17"/>
      <c r="D5" s="16"/>
      <c r="E5" s="21"/>
      <c r="F5" s="322"/>
      <c r="G5" s="334"/>
      <c r="H5" s="16"/>
      <c r="I5" s="142"/>
      <c r="J5" s="16"/>
      <c r="K5" s="16"/>
      <c r="L5" s="319"/>
      <c r="M5" s="322"/>
      <c r="N5" s="322"/>
      <c r="O5" s="16"/>
      <c r="P5" s="16"/>
      <c r="Q5" s="18"/>
      <c r="R5" s="16"/>
      <c r="S5" s="16"/>
      <c r="T5" s="321"/>
      <c r="U5" s="26"/>
      <c r="V5" s="16"/>
      <c r="W5" s="18"/>
      <c r="X5" s="16"/>
      <c r="Y5" s="16"/>
      <c r="Z5" s="16"/>
    </row>
    <row r="6" spans="1:26" ht="20.25" customHeight="1" thickTop="1">
      <c r="A6" s="16"/>
      <c r="B6" s="16"/>
      <c r="C6" s="17"/>
      <c r="D6" s="16"/>
      <c r="E6" s="321"/>
      <c r="F6" s="462" t="s">
        <v>0</v>
      </c>
      <c r="G6" s="449"/>
      <c r="H6" s="461"/>
      <c r="I6" s="16"/>
      <c r="J6" s="16"/>
      <c r="K6" s="16"/>
      <c r="L6" s="463" t="s">
        <v>1</v>
      </c>
      <c r="M6" s="449"/>
      <c r="N6" s="449"/>
      <c r="O6" s="328"/>
      <c r="P6" s="16"/>
      <c r="Q6" s="18"/>
      <c r="R6" s="16"/>
      <c r="S6" s="16"/>
      <c r="T6" s="320"/>
      <c r="U6" s="225"/>
      <c r="V6" s="16"/>
      <c r="W6" s="18"/>
      <c r="X6" s="16"/>
      <c r="Y6" s="16"/>
      <c r="Z6" s="16"/>
    </row>
    <row r="7" spans="1:26" ht="20.25" customHeight="1">
      <c r="A7" s="16"/>
      <c r="B7" s="16"/>
      <c r="C7" s="17"/>
      <c r="D7" s="16"/>
      <c r="E7" s="321"/>
      <c r="F7" s="17"/>
      <c r="G7" s="16"/>
      <c r="H7" s="18"/>
      <c r="I7" s="21"/>
      <c r="J7" s="21"/>
      <c r="K7" s="16"/>
      <c r="L7" s="17"/>
      <c r="M7" s="16"/>
      <c r="N7" s="154"/>
      <c r="O7" s="328"/>
      <c r="P7" s="21"/>
      <c r="Q7" s="25"/>
      <c r="R7" s="16"/>
      <c r="S7" s="16"/>
      <c r="T7" s="321"/>
      <c r="U7" s="17"/>
      <c r="V7" s="16"/>
      <c r="W7" s="18"/>
      <c r="X7" s="16"/>
      <c r="Y7" s="16"/>
      <c r="Z7" s="16"/>
    </row>
    <row r="8" spans="1:26" ht="20.25" customHeight="1">
      <c r="B8" s="449">
        <v>1</v>
      </c>
      <c r="C8" s="449"/>
      <c r="D8" s="21"/>
      <c r="E8" s="449">
        <v>2</v>
      </c>
      <c r="F8" s="449"/>
      <c r="G8" s="21"/>
      <c r="H8" s="449">
        <v>3</v>
      </c>
      <c r="I8" s="449"/>
      <c r="J8" s="20"/>
      <c r="K8" s="450">
        <v>4</v>
      </c>
      <c r="L8" s="450"/>
      <c r="M8" s="21"/>
      <c r="N8" s="449">
        <v>5</v>
      </c>
      <c r="O8" s="449"/>
      <c r="P8" s="21"/>
      <c r="Q8" s="449">
        <v>6</v>
      </c>
      <c r="R8" s="449"/>
      <c r="S8" s="21"/>
      <c r="T8" s="449">
        <v>7</v>
      </c>
      <c r="U8" s="449"/>
      <c r="V8" s="21"/>
      <c r="W8" s="449">
        <v>8</v>
      </c>
      <c r="X8" s="449"/>
      <c r="Y8" s="21"/>
      <c r="Z8" s="21"/>
    </row>
    <row r="9" spans="1:26" ht="20.25" customHeight="1">
      <c r="B9" s="540" t="str">
        <f>組み合わせ一覧!AV117</f>
        <v>ＮＩＫＫＯ．ＳＰＯＲＴＳ．ＣＬＵＢセントラル</v>
      </c>
      <c r="C9" s="540"/>
      <c r="D9" s="62"/>
      <c r="E9" s="541" t="str">
        <f>組み合わせ一覧!AV115</f>
        <v>カテット白沢ボンバーズ</v>
      </c>
      <c r="F9" s="541"/>
      <c r="G9" s="242"/>
      <c r="H9" s="502" t="str">
        <f>組み合わせ一覧!AV113</f>
        <v>大谷北ＦＣフォルテ</v>
      </c>
      <c r="I9" s="502"/>
      <c r="J9" s="142"/>
      <c r="K9" s="522" t="str">
        <f>組み合わせ一覧!AV111</f>
        <v>Ｐｅｇａｓｕｓ藤岡２００７</v>
      </c>
      <c r="L9" s="522"/>
      <c r="M9" s="242"/>
      <c r="N9" s="498" t="str">
        <f>組み合わせ一覧!AV109</f>
        <v>亀山サッカークラブ</v>
      </c>
      <c r="O9" s="498"/>
      <c r="P9" s="242"/>
      <c r="Q9" s="503" t="str">
        <f>組み合わせ一覧!AV107</f>
        <v>ＦＣアラノ</v>
      </c>
      <c r="R9" s="503"/>
      <c r="S9" s="242"/>
      <c r="T9" s="498" t="str">
        <f>組み合わせ一覧!AV105</f>
        <v>石橋ＦＣ</v>
      </c>
      <c r="U9" s="498"/>
      <c r="V9" s="62"/>
      <c r="W9" s="502" t="str">
        <f>組み合わせ一覧!AV103</f>
        <v>紫塚ＦＣ</v>
      </c>
      <c r="X9" s="502"/>
      <c r="Y9" s="195"/>
      <c r="Z9" s="195"/>
    </row>
    <row r="10" spans="1:26" ht="20.25" customHeight="1">
      <c r="A10" s="62"/>
      <c r="B10" s="540"/>
      <c r="C10" s="540"/>
      <c r="D10" s="242"/>
      <c r="E10" s="541"/>
      <c r="F10" s="541"/>
      <c r="G10" s="242"/>
      <c r="H10" s="502"/>
      <c r="I10" s="502"/>
      <c r="J10" s="62"/>
      <c r="K10" s="522"/>
      <c r="L10" s="522"/>
      <c r="M10" s="242"/>
      <c r="N10" s="498"/>
      <c r="O10" s="498"/>
      <c r="P10" s="62"/>
      <c r="Q10" s="503"/>
      <c r="R10" s="503"/>
      <c r="S10" s="242"/>
      <c r="T10" s="498"/>
      <c r="U10" s="498"/>
      <c r="V10" s="242"/>
      <c r="W10" s="502"/>
      <c r="X10" s="502"/>
      <c r="Y10" s="195"/>
      <c r="Z10" s="195"/>
    </row>
    <row r="11" spans="1:26" ht="20.25" customHeight="1">
      <c r="A11" s="62"/>
      <c r="B11" s="540"/>
      <c r="C11" s="540"/>
      <c r="D11" s="242"/>
      <c r="E11" s="541"/>
      <c r="F11" s="541"/>
      <c r="G11" s="242"/>
      <c r="H11" s="502"/>
      <c r="I11" s="502"/>
      <c r="J11" s="62"/>
      <c r="K11" s="522"/>
      <c r="L11" s="522"/>
      <c r="M11" s="242"/>
      <c r="N11" s="498"/>
      <c r="O11" s="498"/>
      <c r="P11" s="62"/>
      <c r="Q11" s="503"/>
      <c r="R11" s="503"/>
      <c r="S11" s="242"/>
      <c r="T11" s="498"/>
      <c r="U11" s="498"/>
      <c r="V11" s="242"/>
      <c r="W11" s="502"/>
      <c r="X11" s="502"/>
      <c r="Y11" s="195"/>
      <c r="Z11" s="195"/>
    </row>
    <row r="12" spans="1:26" ht="20.25" customHeight="1">
      <c r="A12" s="62"/>
      <c r="B12" s="540"/>
      <c r="C12" s="540"/>
      <c r="D12" s="242"/>
      <c r="E12" s="541"/>
      <c r="F12" s="541"/>
      <c r="G12" s="242"/>
      <c r="H12" s="502"/>
      <c r="I12" s="502"/>
      <c r="J12" s="62"/>
      <c r="K12" s="522"/>
      <c r="L12" s="522"/>
      <c r="M12" s="242"/>
      <c r="N12" s="498"/>
      <c r="O12" s="498"/>
      <c r="P12" s="62"/>
      <c r="Q12" s="503"/>
      <c r="R12" s="503"/>
      <c r="S12" s="242"/>
      <c r="T12" s="498"/>
      <c r="U12" s="498"/>
      <c r="V12" s="242"/>
      <c r="W12" s="502"/>
      <c r="X12" s="502"/>
      <c r="Y12" s="195"/>
      <c r="Z12" s="195"/>
    </row>
    <row r="13" spans="1:26" ht="20.25" customHeight="1">
      <c r="A13" s="62"/>
      <c r="B13" s="540"/>
      <c r="C13" s="540"/>
      <c r="D13" s="242"/>
      <c r="E13" s="541"/>
      <c r="F13" s="541"/>
      <c r="G13" s="242"/>
      <c r="H13" s="502"/>
      <c r="I13" s="502"/>
      <c r="J13" s="62"/>
      <c r="K13" s="522"/>
      <c r="L13" s="522"/>
      <c r="M13" s="242"/>
      <c r="N13" s="498"/>
      <c r="O13" s="498"/>
      <c r="P13" s="62"/>
      <c r="Q13" s="503"/>
      <c r="R13" s="503"/>
      <c r="S13" s="242"/>
      <c r="T13" s="498"/>
      <c r="U13" s="498"/>
      <c r="V13" s="242"/>
      <c r="W13" s="502"/>
      <c r="X13" s="502"/>
      <c r="Y13" s="195"/>
      <c r="Z13" s="195"/>
    </row>
    <row r="14" spans="1:26" ht="20.25" customHeight="1">
      <c r="A14" s="62"/>
      <c r="B14" s="540"/>
      <c r="C14" s="540"/>
      <c r="D14" s="242"/>
      <c r="E14" s="541"/>
      <c r="F14" s="541"/>
      <c r="G14" s="242"/>
      <c r="H14" s="502"/>
      <c r="I14" s="502"/>
      <c r="J14" s="62"/>
      <c r="K14" s="522"/>
      <c r="L14" s="522"/>
      <c r="M14" s="242"/>
      <c r="N14" s="498"/>
      <c r="O14" s="498"/>
      <c r="P14" s="62"/>
      <c r="Q14" s="503"/>
      <c r="R14" s="503"/>
      <c r="S14" s="242"/>
      <c r="T14" s="498"/>
      <c r="U14" s="498"/>
      <c r="V14" s="242"/>
      <c r="W14" s="502"/>
      <c r="X14" s="502"/>
      <c r="Y14" s="195"/>
      <c r="Z14" s="195"/>
    </row>
    <row r="15" spans="1:26" ht="20.25" customHeight="1">
      <c r="A15" s="62"/>
      <c r="B15" s="540"/>
      <c r="C15" s="540"/>
      <c r="D15" s="242"/>
      <c r="E15" s="541"/>
      <c r="F15" s="541"/>
      <c r="G15" s="242"/>
      <c r="H15" s="502"/>
      <c r="I15" s="502"/>
      <c r="J15" s="62"/>
      <c r="K15" s="522"/>
      <c r="L15" s="522"/>
      <c r="M15" s="242"/>
      <c r="N15" s="498"/>
      <c r="O15" s="498"/>
      <c r="P15" s="62"/>
      <c r="Q15" s="503"/>
      <c r="R15" s="503"/>
      <c r="S15" s="242"/>
      <c r="T15" s="498"/>
      <c r="U15" s="498"/>
      <c r="V15" s="242"/>
      <c r="W15" s="502"/>
      <c r="X15" s="502"/>
      <c r="Y15" s="195"/>
      <c r="Z15" s="195"/>
    </row>
    <row r="16" spans="1:26" ht="20.25" customHeight="1">
      <c r="A16" s="62"/>
      <c r="B16" s="540"/>
      <c r="C16" s="540"/>
      <c r="D16" s="242"/>
      <c r="E16" s="541"/>
      <c r="F16" s="541"/>
      <c r="G16" s="242"/>
      <c r="H16" s="502"/>
      <c r="I16" s="502"/>
      <c r="J16" s="62"/>
      <c r="K16" s="522"/>
      <c r="L16" s="522"/>
      <c r="M16" s="242"/>
      <c r="N16" s="498"/>
      <c r="O16" s="498"/>
      <c r="P16" s="62"/>
      <c r="Q16" s="503"/>
      <c r="R16" s="503"/>
      <c r="S16" s="242"/>
      <c r="T16" s="498"/>
      <c r="U16" s="498"/>
      <c r="V16" s="242"/>
      <c r="W16" s="502"/>
      <c r="X16" s="502"/>
      <c r="Y16" s="195"/>
      <c r="Z16" s="195"/>
    </row>
    <row r="17" spans="1:26" ht="20.25" customHeight="1">
      <c r="A17" s="62"/>
      <c r="B17" s="540"/>
      <c r="C17" s="540"/>
      <c r="D17" s="242"/>
      <c r="E17" s="541"/>
      <c r="F17" s="541"/>
      <c r="G17" s="242"/>
      <c r="H17" s="502"/>
      <c r="I17" s="502"/>
      <c r="J17" s="62"/>
      <c r="K17" s="522"/>
      <c r="L17" s="522"/>
      <c r="M17" s="242"/>
      <c r="N17" s="498"/>
      <c r="O17" s="498"/>
      <c r="P17" s="62"/>
      <c r="Q17" s="503"/>
      <c r="R17" s="503"/>
      <c r="S17" s="242"/>
      <c r="T17" s="498"/>
      <c r="U17" s="498"/>
      <c r="V17" s="242"/>
      <c r="W17" s="502"/>
      <c r="X17" s="502"/>
      <c r="Y17" s="195"/>
      <c r="Z17" s="195"/>
    </row>
    <row r="18" spans="1:26" ht="20.25" customHeight="1">
      <c r="A18" s="62"/>
      <c r="B18" s="540"/>
      <c r="C18" s="540"/>
      <c r="D18" s="242"/>
      <c r="E18" s="541"/>
      <c r="F18" s="541"/>
      <c r="G18" s="242"/>
      <c r="H18" s="502"/>
      <c r="I18" s="502"/>
      <c r="J18" s="62"/>
      <c r="K18" s="522"/>
      <c r="L18" s="522"/>
      <c r="M18" s="242"/>
      <c r="N18" s="498"/>
      <c r="O18" s="498"/>
      <c r="P18" s="62"/>
      <c r="Q18" s="503"/>
      <c r="R18" s="503"/>
      <c r="S18" s="242"/>
      <c r="T18" s="498"/>
      <c r="U18" s="498"/>
      <c r="V18" s="242"/>
      <c r="W18" s="502"/>
      <c r="X18" s="502"/>
      <c r="Y18" s="195"/>
      <c r="Z18" s="195"/>
    </row>
    <row r="19" spans="1:26" ht="20.25" customHeight="1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455" t="s">
        <v>294</v>
      </c>
      <c r="W19" s="455"/>
      <c r="X19" s="455"/>
      <c r="Y19" s="455"/>
      <c r="Z19" s="455"/>
    </row>
    <row r="20" spans="1:26" ht="20.25" customHeight="1">
      <c r="A20" s="450" t="s">
        <v>0</v>
      </c>
      <c r="B20" s="468">
        <v>0.375</v>
      </c>
      <c r="C20" s="468"/>
      <c r="D20" s="468"/>
      <c r="E20" s="507" t="str">
        <f>E9</f>
        <v>カテット白沢ボンバーズ</v>
      </c>
      <c r="F20" s="507"/>
      <c r="G20" s="507"/>
      <c r="H20" s="507"/>
      <c r="I20" s="507"/>
      <c r="J20" s="454">
        <f>L20+L21</f>
        <v>3</v>
      </c>
      <c r="K20" s="457" t="s">
        <v>5</v>
      </c>
      <c r="L20" s="300">
        <v>1</v>
      </c>
      <c r="M20" s="300" t="s">
        <v>11</v>
      </c>
      <c r="N20" s="300">
        <v>0</v>
      </c>
      <c r="O20" s="457" t="s">
        <v>6</v>
      </c>
      <c r="P20" s="454">
        <f>N20+N21</f>
        <v>1</v>
      </c>
      <c r="Q20" s="454" t="str">
        <f>H9</f>
        <v>大谷北ＦＣフォルテ</v>
      </c>
      <c r="R20" s="454"/>
      <c r="S20" s="454"/>
      <c r="T20" s="454"/>
      <c r="U20" s="454"/>
      <c r="V20" s="454" t="s">
        <v>295</v>
      </c>
      <c r="W20" s="454"/>
      <c r="X20" s="454"/>
      <c r="Y20" s="454"/>
      <c r="Z20" s="454"/>
    </row>
    <row r="21" spans="1:26" ht="20.25" customHeight="1">
      <c r="A21" s="450"/>
      <c r="B21" s="468"/>
      <c r="C21" s="468"/>
      <c r="D21" s="468"/>
      <c r="E21" s="507"/>
      <c r="F21" s="507"/>
      <c r="G21" s="507"/>
      <c r="H21" s="507"/>
      <c r="I21" s="507"/>
      <c r="J21" s="454"/>
      <c r="K21" s="457"/>
      <c r="L21" s="300">
        <v>2</v>
      </c>
      <c r="M21" s="300" t="s">
        <v>11</v>
      </c>
      <c r="N21" s="300">
        <v>1</v>
      </c>
      <c r="O21" s="457"/>
      <c r="P21" s="454"/>
      <c r="Q21" s="454"/>
      <c r="R21" s="454"/>
      <c r="S21" s="454"/>
      <c r="T21" s="454"/>
      <c r="U21" s="454"/>
      <c r="V21" s="454"/>
      <c r="W21" s="454"/>
      <c r="X21" s="454"/>
      <c r="Y21" s="454"/>
      <c r="Z21" s="454"/>
    </row>
    <row r="22" spans="1:26" ht="20.25" customHeight="1">
      <c r="A22" s="14"/>
      <c r="C22" s="12"/>
      <c r="D22" s="12"/>
      <c r="E22" s="13"/>
      <c r="F22" s="13"/>
      <c r="G22" s="13"/>
      <c r="H22" s="13"/>
      <c r="I22" s="13"/>
      <c r="J22" s="300"/>
      <c r="K22" s="301"/>
      <c r="L22" s="300"/>
      <c r="M22" s="300"/>
      <c r="N22" s="300"/>
      <c r="O22" s="301"/>
      <c r="P22" s="300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ht="20.25" customHeight="1">
      <c r="A23" s="450" t="s">
        <v>1</v>
      </c>
      <c r="B23" s="468">
        <v>0.40972222222222227</v>
      </c>
      <c r="C23" s="468"/>
      <c r="D23" s="468"/>
      <c r="E23" s="500" t="str">
        <f>K9</f>
        <v>Ｐｅｇａｓｕｓ藤岡２００７</v>
      </c>
      <c r="F23" s="500"/>
      <c r="G23" s="500"/>
      <c r="H23" s="500"/>
      <c r="I23" s="500"/>
      <c r="J23" s="454">
        <f>L23+L24</f>
        <v>1</v>
      </c>
      <c r="K23" s="457" t="s">
        <v>5</v>
      </c>
      <c r="L23" s="300">
        <v>0</v>
      </c>
      <c r="M23" s="300" t="s">
        <v>11</v>
      </c>
      <c r="N23" s="300">
        <v>3</v>
      </c>
      <c r="O23" s="457" t="s">
        <v>6</v>
      </c>
      <c r="P23" s="454">
        <f>N23+N24</f>
        <v>4</v>
      </c>
      <c r="Q23" s="496" t="str">
        <f>N9</f>
        <v>亀山サッカークラブ</v>
      </c>
      <c r="R23" s="496"/>
      <c r="S23" s="496"/>
      <c r="T23" s="496"/>
      <c r="U23" s="496"/>
      <c r="V23" s="454" t="s">
        <v>298</v>
      </c>
      <c r="W23" s="454"/>
      <c r="X23" s="454"/>
      <c r="Y23" s="454"/>
      <c r="Z23" s="454"/>
    </row>
    <row r="24" spans="1:26" ht="20.25" customHeight="1">
      <c r="A24" s="450"/>
      <c r="B24" s="468"/>
      <c r="C24" s="468"/>
      <c r="D24" s="468"/>
      <c r="E24" s="500"/>
      <c r="F24" s="500"/>
      <c r="G24" s="500"/>
      <c r="H24" s="500"/>
      <c r="I24" s="500"/>
      <c r="J24" s="454"/>
      <c r="K24" s="457"/>
      <c r="L24" s="300">
        <v>1</v>
      </c>
      <c r="M24" s="300" t="s">
        <v>11</v>
      </c>
      <c r="N24" s="300">
        <v>1</v>
      </c>
      <c r="O24" s="457"/>
      <c r="P24" s="454"/>
      <c r="Q24" s="496"/>
      <c r="R24" s="496"/>
      <c r="S24" s="496"/>
      <c r="T24" s="496"/>
      <c r="U24" s="496"/>
      <c r="V24" s="454"/>
      <c r="W24" s="454"/>
      <c r="X24" s="454"/>
      <c r="Y24" s="454"/>
      <c r="Z24" s="454"/>
    </row>
    <row r="25" spans="1:26" ht="20.25" customHeight="1">
      <c r="A25" s="14"/>
      <c r="C25" s="12"/>
      <c r="D25" s="12"/>
      <c r="E25" s="13"/>
      <c r="F25" s="13"/>
      <c r="G25" s="13"/>
      <c r="H25" s="13"/>
      <c r="I25" s="13"/>
      <c r="J25" s="300"/>
      <c r="K25" s="301"/>
      <c r="L25" s="300"/>
      <c r="M25" s="300"/>
      <c r="N25" s="300"/>
      <c r="O25" s="301"/>
      <c r="P25" s="300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ht="20.25" customHeight="1">
      <c r="A26" s="450" t="s">
        <v>2</v>
      </c>
      <c r="B26" s="468">
        <v>0.44444444444444442</v>
      </c>
      <c r="C26" s="468"/>
      <c r="D26" s="468"/>
      <c r="E26" s="491" t="str">
        <f>T9</f>
        <v>石橋ＦＣ</v>
      </c>
      <c r="F26" s="491"/>
      <c r="G26" s="491"/>
      <c r="H26" s="491"/>
      <c r="I26" s="491"/>
      <c r="J26" s="454">
        <f>L26+L27</f>
        <v>2</v>
      </c>
      <c r="K26" s="457" t="s">
        <v>5</v>
      </c>
      <c r="L26" s="300">
        <v>1</v>
      </c>
      <c r="M26" s="300" t="s">
        <v>11</v>
      </c>
      <c r="N26" s="300">
        <v>1</v>
      </c>
      <c r="O26" s="457" t="s">
        <v>6</v>
      </c>
      <c r="P26" s="454">
        <f>N26+N27</f>
        <v>1</v>
      </c>
      <c r="Q26" s="450" t="str">
        <f>W9</f>
        <v>紫塚ＦＣ</v>
      </c>
      <c r="R26" s="450"/>
      <c r="S26" s="450"/>
      <c r="T26" s="450"/>
      <c r="U26" s="450"/>
      <c r="V26" s="454" t="s">
        <v>296</v>
      </c>
      <c r="W26" s="454"/>
      <c r="X26" s="454"/>
      <c r="Y26" s="454"/>
      <c r="Z26" s="454"/>
    </row>
    <row r="27" spans="1:26" ht="20.25" customHeight="1">
      <c r="A27" s="450"/>
      <c r="B27" s="468"/>
      <c r="C27" s="468"/>
      <c r="D27" s="468"/>
      <c r="E27" s="491"/>
      <c r="F27" s="491"/>
      <c r="G27" s="491"/>
      <c r="H27" s="491"/>
      <c r="I27" s="491"/>
      <c r="J27" s="454"/>
      <c r="K27" s="457"/>
      <c r="L27" s="300">
        <v>1</v>
      </c>
      <c r="M27" s="300" t="s">
        <v>11</v>
      </c>
      <c r="N27" s="300">
        <v>0</v>
      </c>
      <c r="O27" s="457"/>
      <c r="P27" s="454"/>
      <c r="Q27" s="450"/>
      <c r="R27" s="450"/>
      <c r="S27" s="450"/>
      <c r="T27" s="450"/>
      <c r="U27" s="450"/>
      <c r="V27" s="454"/>
      <c r="W27" s="454"/>
      <c r="X27" s="454"/>
      <c r="Y27" s="454"/>
      <c r="Z27" s="454"/>
    </row>
    <row r="28" spans="1:26" ht="20.25" customHeight="1">
      <c r="A28" s="14"/>
      <c r="C28" s="12"/>
      <c r="D28" s="12"/>
      <c r="E28" s="13"/>
      <c r="F28" s="13"/>
      <c r="G28" s="13"/>
      <c r="H28" s="13"/>
      <c r="I28" s="13"/>
      <c r="J28" s="300"/>
      <c r="K28" s="301"/>
      <c r="L28" s="300"/>
      <c r="M28" s="300"/>
      <c r="N28" s="300"/>
      <c r="O28" s="301"/>
      <c r="P28" s="300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6" ht="20.25" customHeight="1">
      <c r="A29" s="450" t="s">
        <v>3</v>
      </c>
      <c r="B29" s="468">
        <v>0.47916666666666669</v>
      </c>
      <c r="C29" s="468"/>
      <c r="D29" s="468"/>
      <c r="E29" s="506" t="str">
        <f>B9</f>
        <v>ＮＩＫＫＯ．ＳＰＯＲＴＳ．ＣＬＵＢセントラル</v>
      </c>
      <c r="F29" s="506"/>
      <c r="G29" s="506"/>
      <c r="H29" s="506"/>
      <c r="I29" s="506"/>
      <c r="J29" s="454">
        <f>L29+L30</f>
        <v>0</v>
      </c>
      <c r="K29" s="457" t="s">
        <v>5</v>
      </c>
      <c r="L29" s="300">
        <v>0</v>
      </c>
      <c r="M29" s="300" t="s">
        <v>11</v>
      </c>
      <c r="N29" s="300">
        <v>5</v>
      </c>
      <c r="O29" s="457" t="s">
        <v>6</v>
      </c>
      <c r="P29" s="454">
        <f>N29+N30</f>
        <v>7</v>
      </c>
      <c r="Q29" s="526" t="str">
        <f>E20</f>
        <v>カテット白沢ボンバーズ</v>
      </c>
      <c r="R29" s="526"/>
      <c r="S29" s="526"/>
      <c r="T29" s="526"/>
      <c r="U29" s="526"/>
      <c r="V29" s="454" t="s">
        <v>297</v>
      </c>
      <c r="W29" s="454"/>
      <c r="X29" s="454"/>
      <c r="Y29" s="454"/>
      <c r="Z29" s="454"/>
    </row>
    <row r="30" spans="1:26" ht="20.25" customHeight="1">
      <c r="A30" s="450"/>
      <c r="B30" s="468"/>
      <c r="C30" s="468"/>
      <c r="D30" s="468"/>
      <c r="E30" s="506"/>
      <c r="F30" s="506"/>
      <c r="G30" s="506"/>
      <c r="H30" s="506"/>
      <c r="I30" s="506"/>
      <c r="J30" s="454"/>
      <c r="K30" s="457"/>
      <c r="L30" s="300">
        <v>0</v>
      </c>
      <c r="M30" s="300" t="s">
        <v>11</v>
      </c>
      <c r="N30" s="300">
        <v>2</v>
      </c>
      <c r="O30" s="457"/>
      <c r="P30" s="454"/>
      <c r="Q30" s="526"/>
      <c r="R30" s="526"/>
      <c r="S30" s="526"/>
      <c r="T30" s="526"/>
      <c r="U30" s="526"/>
      <c r="V30" s="454"/>
      <c r="W30" s="454"/>
      <c r="X30" s="454"/>
      <c r="Y30" s="454"/>
      <c r="Z30" s="454"/>
    </row>
    <row r="31" spans="1:26" s="4" customFormat="1" ht="20.25" customHeight="1">
      <c r="B31" s="64"/>
      <c r="J31" s="154"/>
      <c r="K31" s="154"/>
      <c r="L31" s="154"/>
      <c r="M31" s="154"/>
      <c r="N31" s="154"/>
      <c r="O31" s="154"/>
      <c r="P31" s="154"/>
      <c r="V31" s="236"/>
      <c r="W31" s="236"/>
      <c r="X31" s="236"/>
      <c r="Y31" s="236"/>
      <c r="Z31" s="236"/>
    </row>
    <row r="32" spans="1:26" ht="20.25" customHeight="1">
      <c r="A32" s="450" t="s">
        <v>4</v>
      </c>
      <c r="B32" s="468">
        <v>0.51388888888888895</v>
      </c>
      <c r="C32" s="468"/>
      <c r="D32" s="468"/>
      <c r="E32" s="469" t="str">
        <f>Q23</f>
        <v>亀山サッカークラブ</v>
      </c>
      <c r="F32" s="469"/>
      <c r="G32" s="469"/>
      <c r="H32" s="469"/>
      <c r="I32" s="469"/>
      <c r="J32" s="454">
        <f>L32+L33</f>
        <v>4</v>
      </c>
      <c r="K32" s="457" t="s">
        <v>5</v>
      </c>
      <c r="L32" s="300">
        <v>4</v>
      </c>
      <c r="M32" s="300" t="s">
        <v>11</v>
      </c>
      <c r="N32" s="300">
        <v>0</v>
      </c>
      <c r="O32" s="457" t="s">
        <v>6</v>
      </c>
      <c r="P32" s="454">
        <f>N32+N33</f>
        <v>1</v>
      </c>
      <c r="Q32" s="450" t="str">
        <f>Q9</f>
        <v>ＦＣアラノ</v>
      </c>
      <c r="R32" s="450"/>
      <c r="S32" s="450"/>
      <c r="T32" s="450"/>
      <c r="U32" s="450"/>
      <c r="V32" s="454" t="s">
        <v>299</v>
      </c>
      <c r="W32" s="454"/>
      <c r="X32" s="454"/>
      <c r="Y32" s="454"/>
      <c r="Z32" s="454"/>
    </row>
    <row r="33" spans="1:26" ht="20.25" customHeight="1">
      <c r="A33" s="450"/>
      <c r="B33" s="468"/>
      <c r="C33" s="468"/>
      <c r="D33" s="468"/>
      <c r="E33" s="469"/>
      <c r="F33" s="469"/>
      <c r="G33" s="469"/>
      <c r="H33" s="469"/>
      <c r="I33" s="469"/>
      <c r="J33" s="454"/>
      <c r="K33" s="457"/>
      <c r="L33" s="300">
        <v>0</v>
      </c>
      <c r="M33" s="300" t="s">
        <v>11</v>
      </c>
      <c r="N33" s="300">
        <v>1</v>
      </c>
      <c r="O33" s="457"/>
      <c r="P33" s="454"/>
      <c r="Q33" s="450"/>
      <c r="R33" s="450"/>
      <c r="S33" s="450"/>
      <c r="T33" s="450"/>
      <c r="U33" s="450"/>
      <c r="V33" s="454"/>
      <c r="W33" s="454"/>
      <c r="X33" s="454"/>
      <c r="Y33" s="454"/>
      <c r="Z33" s="454"/>
    </row>
    <row r="34" spans="1:26" ht="20.25" customHeight="1">
      <c r="M34" s="1"/>
    </row>
    <row r="35" spans="1:26" ht="20.25" customHeight="1">
      <c r="A35" s="140" t="str">
        <f>A1</f>
        <v>■第１日</v>
      </c>
      <c r="B35" s="140"/>
      <c r="C35" s="140"/>
      <c r="D35" s="140"/>
      <c r="E35" s="471">
        <f>E1</f>
        <v>44870</v>
      </c>
      <c r="F35" s="471"/>
      <c r="G35" s="471"/>
      <c r="H35" s="471"/>
      <c r="I35" s="140"/>
      <c r="J35" s="140"/>
      <c r="K35" s="472" t="str">
        <f>K1</f>
        <v>１・２回戦</v>
      </c>
      <c r="L35" s="472"/>
      <c r="M35" s="472"/>
      <c r="N35" s="472"/>
      <c r="O35" s="7"/>
      <c r="P35" s="472" t="s">
        <v>332</v>
      </c>
      <c r="Q35" s="472"/>
      <c r="R35" s="472"/>
      <c r="S35" s="46"/>
      <c r="T35" s="478" t="str">
        <f>組み合わせ一覧!AW87</f>
        <v>キョクトウ青木フィールドC・B</v>
      </c>
      <c r="U35" s="478"/>
      <c r="V35" s="478"/>
      <c r="W35" s="478"/>
      <c r="X35" s="478"/>
      <c r="Y35" s="478"/>
    </row>
    <row r="36" spans="1:26" ht="20.2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240"/>
      <c r="P36" s="240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20.25" customHeight="1" thickBot="1">
      <c r="A37" s="16"/>
      <c r="B37" s="16"/>
      <c r="C37" s="323"/>
      <c r="D37" s="16"/>
      <c r="E37" s="16"/>
      <c r="F37" s="16"/>
      <c r="G37" s="16"/>
      <c r="H37" s="16"/>
      <c r="I37" s="16"/>
      <c r="J37" s="16"/>
      <c r="K37" s="319"/>
      <c r="L37" s="327"/>
      <c r="M37" s="322"/>
      <c r="N37" s="16"/>
      <c r="O37" s="154"/>
      <c r="P37" s="16"/>
      <c r="Q37" s="16"/>
      <c r="R37" s="16"/>
      <c r="S37" s="322"/>
      <c r="T37" s="323"/>
      <c r="U37" s="16"/>
      <c r="V37" s="16"/>
      <c r="W37" s="16"/>
      <c r="X37" s="16"/>
      <c r="Y37" s="4"/>
    </row>
    <row r="38" spans="1:26" ht="20.25" customHeight="1" thickTop="1">
      <c r="A38" s="16"/>
      <c r="B38" s="320"/>
      <c r="C38" s="463" t="s">
        <v>2</v>
      </c>
      <c r="D38" s="460"/>
      <c r="E38" s="461"/>
      <c r="F38" s="16"/>
      <c r="G38" s="16"/>
      <c r="H38" s="21"/>
      <c r="I38" s="463" t="s">
        <v>3</v>
      </c>
      <c r="J38" s="460"/>
      <c r="K38" s="460"/>
      <c r="L38" s="449"/>
      <c r="M38" s="485"/>
      <c r="N38" s="328"/>
      <c r="O38" s="154"/>
      <c r="P38" s="16"/>
      <c r="Q38" s="21"/>
      <c r="R38" s="336"/>
      <c r="S38" s="449" t="s">
        <v>4</v>
      </c>
      <c r="T38" s="449"/>
      <c r="U38" s="460"/>
      <c r="V38" s="460"/>
      <c r="W38" s="461"/>
      <c r="X38" s="21"/>
      <c r="Y38" s="4"/>
    </row>
    <row r="39" spans="1:26" ht="20.25" customHeight="1" thickBot="1">
      <c r="A39" s="16"/>
      <c r="B39" s="321"/>
      <c r="C39" s="17"/>
      <c r="D39" s="16"/>
      <c r="E39" s="18"/>
      <c r="F39" s="16"/>
      <c r="G39" s="16"/>
      <c r="H39" s="16"/>
      <c r="I39" s="17"/>
      <c r="J39" s="16"/>
      <c r="K39" s="21"/>
      <c r="L39" s="21"/>
      <c r="M39" s="21"/>
      <c r="N39" s="327"/>
      <c r="O39" s="142"/>
      <c r="P39" s="16"/>
      <c r="Q39" s="16"/>
      <c r="R39" s="323"/>
      <c r="S39" s="16"/>
      <c r="T39" s="16"/>
      <c r="U39" s="16"/>
      <c r="V39" s="16"/>
      <c r="W39" s="18"/>
      <c r="X39" s="16"/>
      <c r="Y39" s="4"/>
    </row>
    <row r="40" spans="1:26" ht="20.25" customHeight="1" thickTop="1">
      <c r="A40" s="16"/>
      <c r="B40" s="320"/>
      <c r="C40" s="26"/>
      <c r="D40" s="21"/>
      <c r="E40" s="25"/>
      <c r="F40" s="16"/>
      <c r="G40" s="16"/>
      <c r="H40" s="16"/>
      <c r="I40" s="17"/>
      <c r="J40" s="16"/>
      <c r="K40" s="21"/>
      <c r="L40" s="463" t="s">
        <v>0</v>
      </c>
      <c r="M40" s="460"/>
      <c r="N40" s="460"/>
      <c r="O40" s="328"/>
      <c r="P40" s="16"/>
      <c r="Q40" s="340"/>
      <c r="R40" s="449" t="s">
        <v>1</v>
      </c>
      <c r="S40" s="460"/>
      <c r="T40" s="461"/>
      <c r="U40" s="16"/>
      <c r="V40" s="16"/>
      <c r="W40" s="18"/>
      <c r="X40" s="16"/>
      <c r="Y40" s="4"/>
    </row>
    <row r="41" spans="1:26" ht="20.25" customHeight="1">
      <c r="A41" s="16"/>
      <c r="B41" s="321"/>
      <c r="C41" s="17"/>
      <c r="D41" s="16"/>
      <c r="E41" s="18"/>
      <c r="F41" s="16"/>
      <c r="G41" s="21"/>
      <c r="H41" s="16"/>
      <c r="I41" s="17"/>
      <c r="J41" s="16"/>
      <c r="K41" s="16"/>
      <c r="L41" s="17"/>
      <c r="M41" s="16"/>
      <c r="N41" s="16"/>
      <c r="O41" s="337"/>
      <c r="P41" s="21"/>
      <c r="Q41" s="340"/>
      <c r="R41" s="16"/>
      <c r="S41" s="16"/>
      <c r="T41" s="18"/>
      <c r="U41" s="16"/>
      <c r="V41" s="21"/>
      <c r="W41" s="25"/>
      <c r="X41" s="16"/>
      <c r="Y41" s="4"/>
    </row>
    <row r="42" spans="1:26" ht="20.25" customHeight="1">
      <c r="A42" s="21"/>
      <c r="B42" s="450">
        <v>1</v>
      </c>
      <c r="C42" s="450"/>
      <c r="D42" s="21"/>
      <c r="E42" s="449">
        <v>2</v>
      </c>
      <c r="F42" s="449"/>
      <c r="G42" s="20"/>
      <c r="H42" s="449">
        <v>3</v>
      </c>
      <c r="I42" s="449"/>
      <c r="J42" s="21"/>
      <c r="K42" s="449">
        <v>4</v>
      </c>
      <c r="L42" s="449"/>
      <c r="M42" s="21"/>
      <c r="N42" s="449">
        <v>5</v>
      </c>
      <c r="O42" s="449"/>
      <c r="P42" s="20"/>
      <c r="Q42" s="450">
        <v>6</v>
      </c>
      <c r="R42" s="450"/>
      <c r="S42" s="21"/>
      <c r="T42" s="449">
        <v>7</v>
      </c>
      <c r="U42" s="449"/>
      <c r="V42" s="21"/>
      <c r="W42" s="449">
        <v>8</v>
      </c>
      <c r="X42" s="449"/>
    </row>
    <row r="43" spans="1:26" ht="20.25" customHeight="1">
      <c r="A43" s="194"/>
      <c r="B43" s="512" t="str">
        <f>組み合わせ一覧!AV101</f>
        <v>野原グランディオスＦＣ</v>
      </c>
      <c r="C43" s="512"/>
      <c r="D43" s="242"/>
      <c r="E43" s="536" t="str">
        <f>組み合わせ一覧!AV99</f>
        <v>カテット白沢ペンギンズ</v>
      </c>
      <c r="F43" s="536"/>
      <c r="G43" s="142"/>
      <c r="H43" s="537" t="str">
        <f>組み合わせ一覧!AV97</f>
        <v>ＮＰＯ法人サウス宇都宮スポーツクラブ</v>
      </c>
      <c r="I43" s="537"/>
      <c r="J43" s="242"/>
      <c r="K43" s="502" t="str">
        <f>組み合わせ一覧!AV95</f>
        <v>久下田ＦＣ</v>
      </c>
      <c r="L43" s="502"/>
      <c r="M43" s="242"/>
      <c r="N43" s="538" t="str">
        <f>組み合わせ一覧!AV93</f>
        <v>ＦＣ　ＶＡＬＯＮセカンド</v>
      </c>
      <c r="O43" s="538"/>
      <c r="P43" s="242"/>
      <c r="Q43" s="538" t="str">
        <f>組み合わせ一覧!AV91</f>
        <v>ＳＵＧＡＯサッカークラブ</v>
      </c>
      <c r="R43" s="538"/>
      <c r="S43" s="62"/>
      <c r="T43" s="523" t="str">
        <f>組み合わせ一覧!AV89</f>
        <v>壬生町ジュニアサッカークラブ</v>
      </c>
      <c r="U43" s="523"/>
      <c r="V43" s="242"/>
      <c r="W43" s="539" t="str">
        <f>組み合わせ一覧!AV87</f>
        <v>宝木キッカーズ</v>
      </c>
      <c r="X43" s="539"/>
    </row>
    <row r="44" spans="1:26" ht="20.25" customHeight="1">
      <c r="A44" s="194"/>
      <c r="B44" s="512"/>
      <c r="C44" s="512"/>
      <c r="D44" s="62"/>
      <c r="E44" s="536"/>
      <c r="F44" s="536"/>
      <c r="G44" s="242"/>
      <c r="H44" s="537"/>
      <c r="I44" s="537"/>
      <c r="J44" s="62"/>
      <c r="K44" s="502"/>
      <c r="L44" s="502"/>
      <c r="M44" s="242"/>
      <c r="N44" s="538"/>
      <c r="O44" s="538"/>
      <c r="P44" s="62"/>
      <c r="Q44" s="538"/>
      <c r="R44" s="538"/>
      <c r="S44" s="242"/>
      <c r="T44" s="523"/>
      <c r="U44" s="523"/>
      <c r="V44" s="242"/>
      <c r="W44" s="539"/>
      <c r="X44" s="539"/>
      <c r="Y44" s="195"/>
      <c r="Z44" s="195"/>
    </row>
    <row r="45" spans="1:26" ht="20.25" customHeight="1">
      <c r="A45" s="194"/>
      <c r="B45" s="512"/>
      <c r="C45" s="512"/>
      <c r="D45" s="62"/>
      <c r="E45" s="536"/>
      <c r="F45" s="536"/>
      <c r="G45" s="242"/>
      <c r="H45" s="537"/>
      <c r="I45" s="537"/>
      <c r="J45" s="62"/>
      <c r="K45" s="502"/>
      <c r="L45" s="502"/>
      <c r="M45" s="242"/>
      <c r="N45" s="538"/>
      <c r="O45" s="538"/>
      <c r="P45" s="62"/>
      <c r="Q45" s="538"/>
      <c r="R45" s="538"/>
      <c r="S45" s="242"/>
      <c r="T45" s="523"/>
      <c r="U45" s="523"/>
      <c r="V45" s="242"/>
      <c r="W45" s="539"/>
      <c r="X45" s="539"/>
      <c r="Y45" s="195"/>
      <c r="Z45" s="195"/>
    </row>
    <row r="46" spans="1:26" ht="20.25" customHeight="1">
      <c r="A46" s="194"/>
      <c r="B46" s="512"/>
      <c r="C46" s="512"/>
      <c r="D46" s="62"/>
      <c r="E46" s="536"/>
      <c r="F46" s="536"/>
      <c r="G46" s="242"/>
      <c r="H46" s="537"/>
      <c r="I46" s="537"/>
      <c r="J46" s="62"/>
      <c r="K46" s="502"/>
      <c r="L46" s="502"/>
      <c r="M46" s="242"/>
      <c r="N46" s="538"/>
      <c r="O46" s="538"/>
      <c r="P46" s="62"/>
      <c r="Q46" s="538"/>
      <c r="R46" s="538"/>
      <c r="S46" s="242"/>
      <c r="T46" s="523"/>
      <c r="U46" s="523"/>
      <c r="V46" s="242"/>
      <c r="W46" s="539"/>
      <c r="X46" s="539"/>
      <c r="Y46" s="195"/>
      <c r="Z46" s="195"/>
    </row>
    <row r="47" spans="1:26" ht="20.25" customHeight="1">
      <c r="A47" s="194"/>
      <c r="B47" s="512"/>
      <c r="C47" s="512"/>
      <c r="D47" s="62"/>
      <c r="E47" s="536"/>
      <c r="F47" s="536"/>
      <c r="G47" s="242"/>
      <c r="H47" s="537"/>
      <c r="I47" s="537"/>
      <c r="J47" s="62"/>
      <c r="K47" s="502"/>
      <c r="L47" s="502"/>
      <c r="M47" s="242"/>
      <c r="N47" s="538"/>
      <c r="O47" s="538"/>
      <c r="P47" s="62"/>
      <c r="Q47" s="538"/>
      <c r="R47" s="538"/>
      <c r="S47" s="242"/>
      <c r="T47" s="523"/>
      <c r="U47" s="523"/>
      <c r="V47" s="242"/>
      <c r="W47" s="539"/>
      <c r="X47" s="539"/>
      <c r="Y47" s="195"/>
      <c r="Z47" s="195"/>
    </row>
    <row r="48" spans="1:26" ht="20.25" customHeight="1">
      <c r="A48" s="194"/>
      <c r="B48" s="512"/>
      <c r="C48" s="512"/>
      <c r="D48" s="62"/>
      <c r="E48" s="536"/>
      <c r="F48" s="536"/>
      <c r="G48" s="242"/>
      <c r="H48" s="537"/>
      <c r="I48" s="537"/>
      <c r="J48" s="62"/>
      <c r="K48" s="502"/>
      <c r="L48" s="502"/>
      <c r="M48" s="242"/>
      <c r="N48" s="538"/>
      <c r="O48" s="538"/>
      <c r="P48" s="62"/>
      <c r="Q48" s="538"/>
      <c r="R48" s="538"/>
      <c r="S48" s="242"/>
      <c r="T48" s="523"/>
      <c r="U48" s="523"/>
      <c r="V48" s="242"/>
      <c r="W48" s="539"/>
      <c r="X48" s="539"/>
      <c r="Y48" s="195"/>
      <c r="Z48" s="195"/>
    </row>
    <row r="49" spans="1:26" ht="20.25" customHeight="1">
      <c r="A49" s="194"/>
      <c r="B49" s="512"/>
      <c r="C49" s="512"/>
      <c r="D49" s="62"/>
      <c r="E49" s="536"/>
      <c r="F49" s="536"/>
      <c r="G49" s="242"/>
      <c r="H49" s="537"/>
      <c r="I49" s="537"/>
      <c r="J49" s="62"/>
      <c r="K49" s="502"/>
      <c r="L49" s="502"/>
      <c r="M49" s="242"/>
      <c r="N49" s="538"/>
      <c r="O49" s="538"/>
      <c r="P49" s="62"/>
      <c r="Q49" s="538"/>
      <c r="R49" s="538"/>
      <c r="S49" s="242"/>
      <c r="T49" s="523"/>
      <c r="U49" s="523"/>
      <c r="V49" s="242"/>
      <c r="W49" s="539"/>
      <c r="X49" s="539"/>
      <c r="Y49" s="195"/>
      <c r="Z49" s="195"/>
    </row>
    <row r="50" spans="1:26" ht="20.25" customHeight="1">
      <c r="A50" s="194"/>
      <c r="B50" s="512"/>
      <c r="C50" s="512"/>
      <c r="D50" s="62"/>
      <c r="E50" s="536"/>
      <c r="F50" s="536"/>
      <c r="G50" s="242"/>
      <c r="H50" s="537"/>
      <c r="I50" s="537"/>
      <c r="J50" s="62"/>
      <c r="K50" s="502"/>
      <c r="L50" s="502"/>
      <c r="M50" s="242"/>
      <c r="N50" s="538"/>
      <c r="O50" s="538"/>
      <c r="P50" s="62"/>
      <c r="Q50" s="538"/>
      <c r="R50" s="538"/>
      <c r="S50" s="242"/>
      <c r="T50" s="523"/>
      <c r="U50" s="523"/>
      <c r="V50" s="242"/>
      <c r="W50" s="539"/>
      <c r="X50" s="539"/>
      <c r="Y50" s="195"/>
      <c r="Z50" s="195"/>
    </row>
    <row r="51" spans="1:26" ht="20.25" customHeight="1">
      <c r="A51" s="194"/>
      <c r="B51" s="512"/>
      <c r="C51" s="512"/>
      <c r="D51" s="62"/>
      <c r="E51" s="536"/>
      <c r="F51" s="536"/>
      <c r="G51" s="242"/>
      <c r="H51" s="537"/>
      <c r="I51" s="537"/>
      <c r="J51" s="62"/>
      <c r="K51" s="502"/>
      <c r="L51" s="502"/>
      <c r="M51" s="242"/>
      <c r="N51" s="538"/>
      <c r="O51" s="538"/>
      <c r="P51" s="62"/>
      <c r="Q51" s="538"/>
      <c r="R51" s="538"/>
      <c r="S51" s="242"/>
      <c r="T51" s="523"/>
      <c r="U51" s="523"/>
      <c r="V51" s="242"/>
      <c r="W51" s="539"/>
      <c r="X51" s="539"/>
      <c r="Y51" s="195"/>
      <c r="Z51" s="195"/>
    </row>
    <row r="52" spans="1:26" ht="20.25" customHeight="1">
      <c r="A52" s="194"/>
      <c r="B52" s="512"/>
      <c r="C52" s="512"/>
      <c r="D52" s="62"/>
      <c r="E52" s="536"/>
      <c r="F52" s="536"/>
      <c r="G52" s="242"/>
      <c r="H52" s="537"/>
      <c r="I52" s="537"/>
      <c r="J52" s="62"/>
      <c r="K52" s="502"/>
      <c r="L52" s="502"/>
      <c r="M52" s="242"/>
      <c r="N52" s="538"/>
      <c r="O52" s="538"/>
      <c r="P52" s="62"/>
      <c r="Q52" s="538"/>
      <c r="R52" s="538"/>
      <c r="S52" s="242"/>
      <c r="T52" s="523"/>
      <c r="U52" s="523"/>
      <c r="V52" s="242"/>
      <c r="W52" s="539"/>
      <c r="X52" s="539"/>
      <c r="Y52" s="195"/>
      <c r="Z52" s="195"/>
    </row>
    <row r="53" spans="1:26" ht="20.25" customHeight="1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455" t="s">
        <v>294</v>
      </c>
      <c r="W53" s="455"/>
      <c r="X53" s="455"/>
      <c r="Y53" s="455"/>
      <c r="Z53" s="455"/>
    </row>
    <row r="54" spans="1:26" ht="20.25" customHeight="1">
      <c r="A54" s="450" t="s">
        <v>0</v>
      </c>
      <c r="B54" s="468">
        <v>0.375</v>
      </c>
      <c r="C54" s="468"/>
      <c r="D54" s="468"/>
      <c r="E54" s="501" t="str">
        <f>K43</f>
        <v>久下田ＦＣ</v>
      </c>
      <c r="F54" s="501"/>
      <c r="G54" s="501"/>
      <c r="H54" s="501"/>
      <c r="I54" s="501"/>
      <c r="J54" s="454">
        <f>L54+L55</f>
        <v>0</v>
      </c>
      <c r="K54" s="457" t="s">
        <v>5</v>
      </c>
      <c r="L54" s="300">
        <v>0</v>
      </c>
      <c r="M54" s="300" t="s">
        <v>11</v>
      </c>
      <c r="N54" s="300">
        <v>5</v>
      </c>
      <c r="O54" s="457" t="s">
        <v>6</v>
      </c>
      <c r="P54" s="454">
        <f>N54+N55</f>
        <v>9</v>
      </c>
      <c r="Q54" s="497" t="str">
        <f>N43</f>
        <v>ＦＣ　ＶＡＬＯＮセカンド</v>
      </c>
      <c r="R54" s="497"/>
      <c r="S54" s="497"/>
      <c r="T54" s="497"/>
      <c r="U54" s="497"/>
      <c r="V54" s="454" t="s">
        <v>303</v>
      </c>
      <c r="W54" s="454"/>
      <c r="X54" s="454"/>
      <c r="Y54" s="454"/>
      <c r="Z54" s="454"/>
    </row>
    <row r="55" spans="1:26" ht="20.25" customHeight="1">
      <c r="A55" s="450"/>
      <c r="B55" s="468"/>
      <c r="C55" s="468"/>
      <c r="D55" s="468"/>
      <c r="E55" s="501"/>
      <c r="F55" s="501"/>
      <c r="G55" s="501"/>
      <c r="H55" s="501"/>
      <c r="I55" s="501"/>
      <c r="J55" s="454"/>
      <c r="K55" s="457"/>
      <c r="L55" s="300">
        <v>0</v>
      </c>
      <c r="M55" s="300" t="s">
        <v>11</v>
      </c>
      <c r="N55" s="300">
        <v>4</v>
      </c>
      <c r="O55" s="457"/>
      <c r="P55" s="454"/>
      <c r="Q55" s="497"/>
      <c r="R55" s="497"/>
      <c r="S55" s="497"/>
      <c r="T55" s="497"/>
      <c r="U55" s="497"/>
      <c r="V55" s="454"/>
      <c r="W55" s="454"/>
      <c r="X55" s="454"/>
      <c r="Y55" s="454"/>
      <c r="Z55" s="454"/>
    </row>
    <row r="56" spans="1:26" ht="20.25" customHeight="1">
      <c r="A56" s="14"/>
      <c r="B56" s="63"/>
      <c r="C56" s="63"/>
      <c r="D56" s="63"/>
      <c r="E56" s="193"/>
      <c r="F56" s="193"/>
      <c r="G56" s="193"/>
      <c r="H56" s="193"/>
      <c r="I56" s="193"/>
      <c r="J56" s="300"/>
      <c r="K56" s="301"/>
      <c r="L56" s="300"/>
      <c r="M56" s="300"/>
      <c r="N56" s="300"/>
      <c r="O56" s="301"/>
      <c r="P56" s="300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spans="1:26" ht="20.25" customHeight="1">
      <c r="A57" s="450" t="s">
        <v>1</v>
      </c>
      <c r="B57" s="468">
        <v>0.40972222222222227</v>
      </c>
      <c r="C57" s="468"/>
      <c r="D57" s="468"/>
      <c r="E57" s="507" t="str">
        <f>Q43</f>
        <v>ＳＵＧＡＯサッカークラブ</v>
      </c>
      <c r="F57" s="507"/>
      <c r="G57" s="507"/>
      <c r="H57" s="507"/>
      <c r="I57" s="507"/>
      <c r="J57" s="454">
        <f>L57+L58</f>
        <v>3</v>
      </c>
      <c r="K57" s="457" t="s">
        <v>5</v>
      </c>
      <c r="L57" s="300">
        <v>2</v>
      </c>
      <c r="M57" s="300" t="s">
        <v>11</v>
      </c>
      <c r="N57" s="300">
        <v>0</v>
      </c>
      <c r="O57" s="457" t="s">
        <v>6</v>
      </c>
      <c r="P57" s="454">
        <f>N57+N58</f>
        <v>1</v>
      </c>
      <c r="Q57" s="454" t="str">
        <f>T43</f>
        <v>壬生町ジュニアサッカークラブ</v>
      </c>
      <c r="R57" s="454"/>
      <c r="S57" s="454"/>
      <c r="T57" s="454"/>
      <c r="U57" s="454"/>
      <c r="V57" s="454" t="s">
        <v>304</v>
      </c>
      <c r="W57" s="454"/>
      <c r="X57" s="454"/>
      <c r="Y57" s="454"/>
      <c r="Z57" s="454"/>
    </row>
    <row r="58" spans="1:26" ht="20.25" customHeight="1">
      <c r="A58" s="450"/>
      <c r="B58" s="468"/>
      <c r="C58" s="468"/>
      <c r="D58" s="468"/>
      <c r="E58" s="507"/>
      <c r="F58" s="507"/>
      <c r="G58" s="507"/>
      <c r="H58" s="507"/>
      <c r="I58" s="507"/>
      <c r="J58" s="454"/>
      <c r="K58" s="457"/>
      <c r="L58" s="300">
        <v>1</v>
      </c>
      <c r="M58" s="300" t="s">
        <v>11</v>
      </c>
      <c r="N58" s="300">
        <v>1</v>
      </c>
      <c r="O58" s="457"/>
      <c r="P58" s="454"/>
      <c r="Q58" s="454"/>
      <c r="R58" s="454"/>
      <c r="S58" s="454"/>
      <c r="T58" s="454"/>
      <c r="U58" s="454"/>
      <c r="V58" s="454"/>
      <c r="W58" s="454"/>
      <c r="X58" s="454"/>
      <c r="Y58" s="454"/>
      <c r="Z58" s="454"/>
    </row>
    <row r="59" spans="1:26" ht="20.25" customHeight="1">
      <c r="A59" s="14"/>
      <c r="C59" s="12"/>
      <c r="D59" s="12"/>
      <c r="E59" s="13"/>
      <c r="F59" s="13"/>
      <c r="G59" s="13"/>
      <c r="H59" s="13"/>
      <c r="I59" s="13"/>
      <c r="J59" s="300"/>
      <c r="K59" s="301"/>
      <c r="L59" s="300"/>
      <c r="M59" s="300"/>
      <c r="N59" s="300"/>
      <c r="O59" s="301"/>
      <c r="P59" s="300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spans="1:26" ht="20.25" customHeight="1">
      <c r="A60" s="450" t="s">
        <v>2</v>
      </c>
      <c r="B60" s="468">
        <v>0.44444444444444442</v>
      </c>
      <c r="C60" s="468"/>
      <c r="D60" s="468"/>
      <c r="E60" s="507" t="str">
        <f>B43</f>
        <v>野原グランディオスＦＣ</v>
      </c>
      <c r="F60" s="507"/>
      <c r="G60" s="507"/>
      <c r="H60" s="507"/>
      <c r="I60" s="507"/>
      <c r="J60" s="454">
        <f>L60+L61</f>
        <v>8</v>
      </c>
      <c r="K60" s="457" t="s">
        <v>5</v>
      </c>
      <c r="L60" s="300">
        <v>3</v>
      </c>
      <c r="M60" s="300" t="s">
        <v>11</v>
      </c>
      <c r="N60" s="300">
        <v>0</v>
      </c>
      <c r="O60" s="457" t="s">
        <v>6</v>
      </c>
      <c r="P60" s="454">
        <f>N60+N61</f>
        <v>0</v>
      </c>
      <c r="Q60" s="535" t="str">
        <f>E43</f>
        <v>カテット白沢ペンギンズ</v>
      </c>
      <c r="R60" s="535"/>
      <c r="S60" s="535"/>
      <c r="T60" s="535"/>
      <c r="U60" s="535"/>
      <c r="V60" s="454" t="s">
        <v>295</v>
      </c>
      <c r="W60" s="454"/>
      <c r="X60" s="454"/>
      <c r="Y60" s="454"/>
      <c r="Z60" s="454"/>
    </row>
    <row r="61" spans="1:26" ht="20.25" customHeight="1">
      <c r="A61" s="450"/>
      <c r="B61" s="468"/>
      <c r="C61" s="468"/>
      <c r="D61" s="468"/>
      <c r="E61" s="507"/>
      <c r="F61" s="507"/>
      <c r="G61" s="507"/>
      <c r="H61" s="507"/>
      <c r="I61" s="507"/>
      <c r="J61" s="454"/>
      <c r="K61" s="457"/>
      <c r="L61" s="300">
        <v>5</v>
      </c>
      <c r="M61" s="300" t="s">
        <v>11</v>
      </c>
      <c r="N61" s="300">
        <v>0</v>
      </c>
      <c r="O61" s="457"/>
      <c r="P61" s="454"/>
      <c r="Q61" s="535"/>
      <c r="R61" s="535"/>
      <c r="S61" s="535"/>
      <c r="T61" s="535"/>
      <c r="U61" s="535"/>
      <c r="V61" s="454"/>
      <c r="W61" s="454"/>
      <c r="X61" s="454"/>
      <c r="Y61" s="454"/>
      <c r="Z61" s="454"/>
    </row>
    <row r="62" spans="1:26" ht="20.25" customHeight="1">
      <c r="A62" s="14"/>
      <c r="C62" s="12"/>
      <c r="D62" s="12"/>
      <c r="E62" s="13"/>
      <c r="F62" s="13"/>
      <c r="G62" s="13"/>
      <c r="H62" s="13"/>
      <c r="I62" s="13"/>
      <c r="J62" s="300"/>
      <c r="K62" s="301"/>
      <c r="L62" s="300"/>
      <c r="M62" s="300"/>
      <c r="N62" s="300"/>
      <c r="O62" s="301"/>
      <c r="P62" s="300"/>
      <c r="Q62" s="13"/>
      <c r="R62" s="13"/>
      <c r="S62" s="13"/>
      <c r="T62" s="13"/>
      <c r="U62" s="13"/>
      <c r="V62" s="239"/>
      <c r="W62" s="239"/>
      <c r="X62" s="239"/>
      <c r="Y62" s="239"/>
      <c r="Z62" s="239"/>
    </row>
    <row r="63" spans="1:26" ht="20.25" customHeight="1">
      <c r="A63" s="450" t="s">
        <v>3</v>
      </c>
      <c r="B63" s="468">
        <v>0.47916666666666669</v>
      </c>
      <c r="C63" s="468"/>
      <c r="D63" s="468"/>
      <c r="E63" s="492" t="str">
        <f>H43</f>
        <v>ＮＰＯ法人サウス宇都宮スポーツクラブ</v>
      </c>
      <c r="F63" s="492"/>
      <c r="G63" s="492"/>
      <c r="H63" s="492"/>
      <c r="I63" s="492"/>
      <c r="J63" s="454">
        <f>L63+L64</f>
        <v>0</v>
      </c>
      <c r="K63" s="457" t="s">
        <v>5</v>
      </c>
      <c r="L63" s="300">
        <v>0</v>
      </c>
      <c r="M63" s="300" t="s">
        <v>11</v>
      </c>
      <c r="N63" s="300">
        <v>3</v>
      </c>
      <c r="O63" s="457" t="s">
        <v>6</v>
      </c>
      <c r="P63" s="454">
        <f>N63+N64</f>
        <v>9</v>
      </c>
      <c r="Q63" s="456" t="str">
        <f>Q54</f>
        <v>ＦＣ　ＶＡＬＯＮセカンド</v>
      </c>
      <c r="R63" s="456"/>
      <c r="S63" s="456"/>
      <c r="T63" s="456"/>
      <c r="U63" s="456"/>
      <c r="V63" s="454" t="s">
        <v>305</v>
      </c>
      <c r="W63" s="454"/>
      <c r="X63" s="454"/>
      <c r="Y63" s="454"/>
      <c r="Z63" s="454"/>
    </row>
    <row r="64" spans="1:26" ht="20.25" customHeight="1">
      <c r="A64" s="450"/>
      <c r="B64" s="468"/>
      <c r="C64" s="468"/>
      <c r="D64" s="468"/>
      <c r="E64" s="492"/>
      <c r="F64" s="492"/>
      <c r="G64" s="492"/>
      <c r="H64" s="492"/>
      <c r="I64" s="492"/>
      <c r="J64" s="454"/>
      <c r="K64" s="457"/>
      <c r="L64" s="300">
        <v>0</v>
      </c>
      <c r="M64" s="300" t="s">
        <v>11</v>
      </c>
      <c r="N64" s="300">
        <v>6</v>
      </c>
      <c r="O64" s="457"/>
      <c r="P64" s="454"/>
      <c r="Q64" s="456"/>
      <c r="R64" s="456"/>
      <c r="S64" s="456"/>
      <c r="T64" s="456"/>
      <c r="U64" s="456"/>
      <c r="V64" s="454"/>
      <c r="W64" s="454"/>
      <c r="X64" s="454"/>
      <c r="Y64" s="454"/>
      <c r="Z64" s="454"/>
    </row>
    <row r="65" spans="1:26" s="4" customFormat="1" ht="20.25" customHeight="1">
      <c r="B65" s="64"/>
      <c r="J65" s="154"/>
      <c r="K65" s="154"/>
      <c r="L65" s="154"/>
      <c r="M65" s="154"/>
      <c r="N65" s="154"/>
      <c r="O65" s="154"/>
      <c r="P65" s="154"/>
      <c r="V65" s="238"/>
      <c r="W65" s="238"/>
      <c r="X65" s="238"/>
      <c r="Y65" s="238"/>
      <c r="Z65" s="238"/>
    </row>
    <row r="66" spans="1:26" ht="20.25" customHeight="1">
      <c r="A66" s="450" t="s">
        <v>4</v>
      </c>
      <c r="B66" s="468">
        <v>0.51388888888888895</v>
      </c>
      <c r="C66" s="468"/>
      <c r="D66" s="468"/>
      <c r="E66" s="534" t="str">
        <f>E57</f>
        <v>ＳＵＧＡＯサッカークラブ</v>
      </c>
      <c r="F66" s="534"/>
      <c r="G66" s="534"/>
      <c r="H66" s="534"/>
      <c r="I66" s="534"/>
      <c r="J66" s="454">
        <f>L66+L67</f>
        <v>6</v>
      </c>
      <c r="K66" s="457" t="s">
        <v>5</v>
      </c>
      <c r="L66" s="300">
        <v>3</v>
      </c>
      <c r="M66" s="300" t="s">
        <v>11</v>
      </c>
      <c r="N66" s="300">
        <v>0</v>
      </c>
      <c r="O66" s="457" t="s">
        <v>6</v>
      </c>
      <c r="P66" s="454">
        <f>N66+N67</f>
        <v>0</v>
      </c>
      <c r="Q66" s="450" t="str">
        <f>W43</f>
        <v>宝木キッカーズ</v>
      </c>
      <c r="R66" s="450"/>
      <c r="S66" s="450"/>
      <c r="T66" s="450"/>
      <c r="U66" s="450"/>
      <c r="V66" s="454" t="s">
        <v>306</v>
      </c>
      <c r="W66" s="454"/>
      <c r="X66" s="454"/>
      <c r="Y66" s="454"/>
      <c r="Z66" s="454"/>
    </row>
    <row r="67" spans="1:26" ht="20.25" customHeight="1">
      <c r="A67" s="450"/>
      <c r="B67" s="468"/>
      <c r="C67" s="468"/>
      <c r="D67" s="468"/>
      <c r="E67" s="534"/>
      <c r="F67" s="534"/>
      <c r="G67" s="534"/>
      <c r="H67" s="534"/>
      <c r="I67" s="534"/>
      <c r="J67" s="454"/>
      <c r="K67" s="457"/>
      <c r="L67" s="300">
        <v>3</v>
      </c>
      <c r="M67" s="300" t="s">
        <v>11</v>
      </c>
      <c r="N67" s="300">
        <v>0</v>
      </c>
      <c r="O67" s="457"/>
      <c r="P67" s="454"/>
      <c r="Q67" s="450"/>
      <c r="R67" s="450"/>
      <c r="S67" s="450"/>
      <c r="T67" s="450"/>
      <c r="U67" s="450"/>
      <c r="V67" s="454"/>
      <c r="W67" s="454"/>
      <c r="X67" s="454"/>
      <c r="Y67" s="454"/>
      <c r="Z67" s="454"/>
    </row>
  </sheetData>
  <mergeCells count="142">
    <mergeCell ref="E1:H1"/>
    <mergeCell ref="K1:N1"/>
    <mergeCell ref="P1:R1"/>
    <mergeCell ref="T1:Y1"/>
    <mergeCell ref="C4:G4"/>
    <mergeCell ref="M4:Q4"/>
    <mergeCell ref="U4:W4"/>
    <mergeCell ref="F6:H6"/>
    <mergeCell ref="L6:N6"/>
    <mergeCell ref="B8:C8"/>
    <mergeCell ref="E8:F8"/>
    <mergeCell ref="H8:I8"/>
    <mergeCell ref="K8:L8"/>
    <mergeCell ref="N8:O8"/>
    <mergeCell ref="Q8:R8"/>
    <mergeCell ref="T8:U8"/>
    <mergeCell ref="W8:X8"/>
    <mergeCell ref="B9:C18"/>
    <mergeCell ref="E9:F18"/>
    <mergeCell ref="H9:I18"/>
    <mergeCell ref="K9:L18"/>
    <mergeCell ref="N9:O18"/>
    <mergeCell ref="Q9:R18"/>
    <mergeCell ref="T9:U18"/>
    <mergeCell ref="W9:X18"/>
    <mergeCell ref="V19:Z19"/>
    <mergeCell ref="A20:A21"/>
    <mergeCell ref="B20:D21"/>
    <mergeCell ref="E20:I21"/>
    <mergeCell ref="J20:J21"/>
    <mergeCell ref="K20:K21"/>
    <mergeCell ref="O20:O21"/>
    <mergeCell ref="P20:P21"/>
    <mergeCell ref="Q20:U21"/>
    <mergeCell ref="V20:Z21"/>
    <mergeCell ref="A23:A24"/>
    <mergeCell ref="B23:D24"/>
    <mergeCell ref="E23:I24"/>
    <mergeCell ref="J23:J24"/>
    <mergeCell ref="K23:K24"/>
    <mergeCell ref="O23:O24"/>
    <mergeCell ref="P23:P24"/>
    <mergeCell ref="Q23:U24"/>
    <mergeCell ref="V23:Z24"/>
    <mergeCell ref="A26:A27"/>
    <mergeCell ref="B26:D27"/>
    <mergeCell ref="E26:I27"/>
    <mergeCell ref="J26:J27"/>
    <mergeCell ref="K26:K27"/>
    <mergeCell ref="O26:O27"/>
    <mergeCell ref="P26:P27"/>
    <mergeCell ref="Q26:U27"/>
    <mergeCell ref="V26:Z27"/>
    <mergeCell ref="A29:A30"/>
    <mergeCell ref="B29:D30"/>
    <mergeCell ref="E29:I30"/>
    <mergeCell ref="J29:J30"/>
    <mergeCell ref="K29:K30"/>
    <mergeCell ref="O29:O30"/>
    <mergeCell ref="P29:P30"/>
    <mergeCell ref="Q29:U30"/>
    <mergeCell ref="V29:Z30"/>
    <mergeCell ref="A32:A33"/>
    <mergeCell ref="B32:D33"/>
    <mergeCell ref="E32:I33"/>
    <mergeCell ref="J32:J33"/>
    <mergeCell ref="K32:K33"/>
    <mergeCell ref="O32:O33"/>
    <mergeCell ref="P32:P33"/>
    <mergeCell ref="Q32:U33"/>
    <mergeCell ref="V32:Z33"/>
    <mergeCell ref="E35:H35"/>
    <mergeCell ref="K35:N35"/>
    <mergeCell ref="P35:R35"/>
    <mergeCell ref="T35:Y35"/>
    <mergeCell ref="C38:E38"/>
    <mergeCell ref="I38:M38"/>
    <mergeCell ref="S38:W38"/>
    <mergeCell ref="L40:N40"/>
    <mergeCell ref="R40:T40"/>
    <mergeCell ref="B42:C42"/>
    <mergeCell ref="E42:F42"/>
    <mergeCell ref="H42:I42"/>
    <mergeCell ref="K42:L42"/>
    <mergeCell ref="N42:O42"/>
    <mergeCell ref="Q42:R42"/>
    <mergeCell ref="T42:U42"/>
    <mergeCell ref="W42:X42"/>
    <mergeCell ref="B43:C52"/>
    <mergeCell ref="E43:F52"/>
    <mergeCell ref="H43:I52"/>
    <mergeCell ref="K43:L52"/>
    <mergeCell ref="N43:O52"/>
    <mergeCell ref="Q43:R52"/>
    <mergeCell ref="T43:U52"/>
    <mergeCell ref="W43:X52"/>
    <mergeCell ref="V53:Z53"/>
    <mergeCell ref="A54:A55"/>
    <mergeCell ref="B54:D55"/>
    <mergeCell ref="E54:I55"/>
    <mergeCell ref="J54:J55"/>
    <mergeCell ref="K54:K55"/>
    <mergeCell ref="O54:O55"/>
    <mergeCell ref="P54:P55"/>
    <mergeCell ref="Q54:U55"/>
    <mergeCell ref="V54:Z55"/>
    <mergeCell ref="A57:A58"/>
    <mergeCell ref="B57:D58"/>
    <mergeCell ref="E57:I58"/>
    <mergeCell ref="J57:J58"/>
    <mergeCell ref="K57:K58"/>
    <mergeCell ref="O57:O58"/>
    <mergeCell ref="P57:P58"/>
    <mergeCell ref="Q57:U58"/>
    <mergeCell ref="V57:Z58"/>
    <mergeCell ref="A60:A61"/>
    <mergeCell ref="B60:D61"/>
    <mergeCell ref="E60:I61"/>
    <mergeCell ref="J60:J61"/>
    <mergeCell ref="K60:K61"/>
    <mergeCell ref="O60:O61"/>
    <mergeCell ref="P60:P61"/>
    <mergeCell ref="Q60:U61"/>
    <mergeCell ref="V60:Z61"/>
    <mergeCell ref="A63:A64"/>
    <mergeCell ref="B63:D64"/>
    <mergeCell ref="E63:I64"/>
    <mergeCell ref="J63:J64"/>
    <mergeCell ref="K63:K64"/>
    <mergeCell ref="O63:O64"/>
    <mergeCell ref="P63:P64"/>
    <mergeCell ref="Q63:U64"/>
    <mergeCell ref="V63:Z64"/>
    <mergeCell ref="A66:A67"/>
    <mergeCell ref="B66:D67"/>
    <mergeCell ref="E66:I67"/>
    <mergeCell ref="J66:J67"/>
    <mergeCell ref="K66:K67"/>
    <mergeCell ref="O66:O67"/>
    <mergeCell ref="P66:P67"/>
    <mergeCell ref="Q66:U67"/>
    <mergeCell ref="V66:Z67"/>
  </mergeCells>
  <phoneticPr fontId="2"/>
  <printOptions horizontalCentered="1" verticalCentered="1"/>
  <pageMargins left="0.78740157480314965" right="0.59055118110236227" top="0.98425196850393704" bottom="0.98425196850393704" header="0.51181102362204722" footer="0.51181102362204722"/>
  <pageSetup paperSize="9" scale="52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18</vt:i4>
      </vt:variant>
    </vt:vector>
  </HeadingPairs>
  <TitlesOfParts>
    <vt:vector size="37" baseType="lpstr">
      <vt:lpstr>抽選結果</vt:lpstr>
      <vt:lpstr>組み合わせ一覧 (抽選前)</vt:lpstr>
      <vt:lpstr>組み合わせ一覧</vt:lpstr>
      <vt:lpstr>ＡＢ</vt:lpstr>
      <vt:lpstr>ＣＤ</vt:lpstr>
      <vt:lpstr>ＥＦ</vt:lpstr>
      <vt:lpstr>ＧＨ</vt:lpstr>
      <vt:lpstr>ＩＪ</vt:lpstr>
      <vt:lpstr>ＫＬ</vt:lpstr>
      <vt:lpstr>ＭＮ</vt:lpstr>
      <vt:lpstr>ＯＰ</vt:lpstr>
      <vt:lpstr>2日目①</vt:lpstr>
      <vt:lpstr>2日目②</vt:lpstr>
      <vt:lpstr>2日目③</vt:lpstr>
      <vt:lpstr>2日目④</vt:lpstr>
      <vt:lpstr>3日目①</vt:lpstr>
      <vt:lpstr>3日目②</vt:lpstr>
      <vt:lpstr>4日目</vt:lpstr>
      <vt:lpstr>５日目最終日</vt:lpstr>
      <vt:lpstr>'2日目①'!Print_Area</vt:lpstr>
      <vt:lpstr>'2日目②'!Print_Area</vt:lpstr>
      <vt:lpstr>'2日目③'!Print_Area</vt:lpstr>
      <vt:lpstr>'2日目④'!Print_Area</vt:lpstr>
      <vt:lpstr>'3日目①'!Print_Area</vt:lpstr>
      <vt:lpstr>'3日目②'!Print_Area</vt:lpstr>
      <vt:lpstr>'4日目'!Print_Area</vt:lpstr>
      <vt:lpstr>'５日目最終日'!Print_Area</vt:lpstr>
      <vt:lpstr>ＡＢ!Print_Area</vt:lpstr>
      <vt:lpstr>ＣＤ!Print_Area</vt:lpstr>
      <vt:lpstr>ＥＦ!Print_Area</vt:lpstr>
      <vt:lpstr>ＧＨ!Print_Area</vt:lpstr>
      <vt:lpstr>ＩＪ!Print_Area</vt:lpstr>
      <vt:lpstr>ＫＬ!Print_Area</vt:lpstr>
      <vt:lpstr>ＭＮ!Print_Area</vt:lpstr>
      <vt:lpstr>ＯＰ!Print_Area</vt:lpstr>
      <vt:lpstr>'組み合わせ一覧 (抽選前)'!Print_Area</vt:lpstr>
      <vt:lpstr>抽選結果!Print_Area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Hiroshi　Nakamura</dc:creator>
  <cp:lastModifiedBy>MAYS</cp:lastModifiedBy>
  <cp:lastPrinted>2022-10-15T09:37:06Z</cp:lastPrinted>
  <dcterms:created xsi:type="dcterms:W3CDTF">2005-09-26T14:53:02Z</dcterms:created>
  <dcterms:modified xsi:type="dcterms:W3CDTF">2022-11-06T06:02:50Z</dcterms:modified>
</cp:coreProperties>
</file>